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O:\KUV_TG\DMS\1_Themen\12_KV\125_PV\Erhebung_PV_2024\Erhebungsformular 2024\"/>
    </mc:Choice>
  </mc:AlternateContent>
  <xr:revisionPtr revIDLastSave="0" documentId="13_ncr:1_{A58F9FD3-15B0-4408-ABE4-3EA6009F8241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1.0" sheetId="5" r:id="rId1"/>
    <sheet name="Info" sheetId="8" r:id="rId2"/>
    <sheet name="1.1" sheetId="10" r:id="rId3"/>
    <sheet name="2.1" sheetId="3" r:id="rId4"/>
    <sheet name="2.2" sheetId="4" r:id="rId5"/>
    <sheet name="2.3" sheetId="2" r:id="rId6"/>
  </sheets>
  <definedNames>
    <definedName name="_xlnm.Print_Area" localSheetId="0">'1.0'!$A$1:$L$57</definedName>
    <definedName name="_xlnm.Print_Area" localSheetId="2">'1.1'!$A$1:$H$30</definedName>
    <definedName name="_xlnm.Print_Area" localSheetId="3">'2.1'!$A$1:$G$57</definedName>
    <definedName name="_xlnm.Print_Area" localSheetId="4">'2.2'!$A$1:$M$40</definedName>
    <definedName name="_xlnm.Print_Area" localSheetId="5">'2.3'!$A$1:$K$41</definedName>
    <definedName name="_xlnm.Print_Area" localSheetId="1">Info!$A$1:$G$49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0" l="1"/>
  <c r="G19" i="10"/>
  <c r="B27" i="10"/>
  <c r="B18" i="2" l="1"/>
  <c r="L42" i="3" l="1"/>
  <c r="I42" i="3" s="1"/>
  <c r="O12" i="3"/>
  <c r="J36" i="3"/>
  <c r="I36" i="3"/>
  <c r="J33" i="3"/>
  <c r="I33" i="3"/>
  <c r="J13" i="3"/>
  <c r="I13" i="3"/>
  <c r="J12" i="3"/>
  <c r="I12" i="3"/>
  <c r="J13" i="5" l="1"/>
  <c r="C3" i="3" l="1"/>
  <c r="B3" i="3"/>
  <c r="B44" i="5" l="1"/>
  <c r="F36" i="3" l="1"/>
  <c r="B20" i="10" l="1"/>
  <c r="L45" i="3"/>
  <c r="I45" i="3" s="1"/>
  <c r="L44" i="3"/>
  <c r="I44" i="3" s="1"/>
  <c r="B19" i="10"/>
  <c r="B43" i="3"/>
  <c r="B36" i="8"/>
  <c r="B30" i="10"/>
  <c r="B29" i="10"/>
  <c r="O36" i="3"/>
  <c r="L43" i="3"/>
  <c r="I43" i="3" s="1"/>
  <c r="Q33" i="3"/>
  <c r="Q32" i="3"/>
  <c r="Q31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31" i="3"/>
  <c r="O32" i="3"/>
  <c r="O33" i="3"/>
  <c r="B18" i="10"/>
  <c r="D24" i="4"/>
  <c r="S17" i="4" s="1"/>
  <c r="S18" i="4" s="1"/>
  <c r="K24" i="4"/>
  <c r="Z25" i="4" s="1"/>
  <c r="J24" i="4"/>
  <c r="Y25" i="4" s="1"/>
  <c r="I24" i="4"/>
  <c r="X25" i="4" s="1"/>
  <c r="H24" i="4"/>
  <c r="W21" i="4" s="1"/>
  <c r="C24" i="4"/>
  <c r="E24" i="4"/>
  <c r="T17" i="4" s="1"/>
  <c r="T18" i="4" s="1"/>
  <c r="F24" i="4"/>
  <c r="U17" i="4" s="1"/>
  <c r="U18" i="4" s="1"/>
  <c r="G24" i="4"/>
  <c r="V17" i="4" s="1"/>
  <c r="V18" i="4" s="1"/>
  <c r="C3" i="2"/>
  <c r="G5" i="10"/>
  <c r="J32" i="3"/>
  <c r="J31" i="3"/>
  <c r="I32" i="3"/>
  <c r="I31" i="3"/>
  <c r="D29" i="3"/>
  <c r="B8" i="10"/>
  <c r="D3" i="4"/>
  <c r="B3" i="2"/>
  <c r="E16" i="3"/>
  <c r="Q16" i="3" s="1"/>
  <c r="E28" i="3"/>
  <c r="Q28" i="3" s="1"/>
  <c r="E27" i="3"/>
  <c r="Q27" i="3" s="1"/>
  <c r="E26" i="3"/>
  <c r="Q26" i="3" s="1"/>
  <c r="E25" i="3"/>
  <c r="Q25" i="3" s="1"/>
  <c r="E24" i="3"/>
  <c r="Q24" i="3" s="1"/>
  <c r="E23" i="3"/>
  <c r="Q23" i="3" s="1"/>
  <c r="E22" i="3"/>
  <c r="Q22" i="3" s="1"/>
  <c r="E21" i="3"/>
  <c r="Q21" i="3" s="1"/>
  <c r="E20" i="3"/>
  <c r="E19" i="3"/>
  <c r="Q19" i="3" s="1"/>
  <c r="E18" i="3"/>
  <c r="E17" i="3"/>
  <c r="E15" i="3"/>
  <c r="Q15" i="3"/>
  <c r="E14" i="3"/>
  <c r="Q14" i="3" s="1"/>
  <c r="E13" i="3"/>
  <c r="Q13" i="3" s="1"/>
  <c r="E12" i="3"/>
  <c r="Q12" i="3" s="1"/>
  <c r="L21" i="4"/>
  <c r="F29" i="3"/>
  <c r="P29" i="3" s="1"/>
  <c r="L25" i="4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L22" i="4"/>
  <c r="L15" i="4"/>
  <c r="L16" i="4"/>
  <c r="L17" i="4"/>
  <c r="L18" i="4"/>
  <c r="L19" i="4"/>
  <c r="L20" i="4"/>
  <c r="L23" i="4"/>
  <c r="C29" i="3"/>
  <c r="O1" i="4"/>
  <c r="F1" i="8"/>
  <c r="G6" i="10"/>
  <c r="M6" i="5"/>
  <c r="K1" i="2"/>
  <c r="B3" i="4"/>
  <c r="Y17" i="4"/>
  <c r="Y18" i="4"/>
  <c r="V21" i="4"/>
  <c r="Y21" i="4"/>
  <c r="Q20" i="3"/>
  <c r="Q17" i="3"/>
  <c r="Q18" i="3"/>
  <c r="Q36" i="3"/>
  <c r="J38" i="3" l="1"/>
  <c r="T21" i="4"/>
  <c r="T25" i="4"/>
  <c r="V25" i="4"/>
  <c r="I38" i="3"/>
  <c r="B52" i="3" s="1"/>
  <c r="S21" i="4"/>
  <c r="R25" i="4"/>
  <c r="R21" i="4"/>
  <c r="W25" i="4"/>
  <c r="W17" i="4"/>
  <c r="W18" i="4" s="1"/>
  <c r="U25" i="4"/>
  <c r="L24" i="4"/>
  <c r="R14" i="4"/>
  <c r="B35" i="4" s="1"/>
  <c r="O38" i="3"/>
  <c r="B50" i="3" s="1"/>
  <c r="Q38" i="3"/>
  <c r="B51" i="3" s="1"/>
  <c r="E29" i="3"/>
  <c r="L29" i="3" s="1"/>
  <c r="B49" i="3"/>
  <c r="B56" i="5"/>
  <c r="P25" i="4"/>
  <c r="P26" i="4" s="1"/>
  <c r="B36" i="4" s="1"/>
  <c r="N19" i="5"/>
  <c r="L19" i="5" s="1"/>
  <c r="I47" i="3"/>
  <c r="B54" i="3" s="1"/>
  <c r="L47" i="3"/>
  <c r="B53" i="3" s="1"/>
  <c r="X21" i="4"/>
  <c r="Z17" i="4"/>
  <c r="Z18" i="4" s="1"/>
  <c r="R17" i="4"/>
  <c r="R18" i="4" s="1"/>
  <c r="U21" i="4"/>
  <c r="Z21" i="4"/>
  <c r="X17" i="4"/>
  <c r="X18" i="4" s="1"/>
  <c r="S25" i="4"/>
  <c r="R26" i="4" l="1"/>
  <c r="B37" i="4" s="1"/>
  <c r="R22" i="4"/>
  <c r="B38" i="4" s="1"/>
  <c r="R19" i="4"/>
  <c r="B39" i="4" s="1"/>
  <c r="B48" i="3"/>
  <c r="B47" i="3"/>
  <c r="N20" i="5" s="1"/>
  <c r="L20" i="5" s="1"/>
  <c r="B34" i="4" l="1"/>
  <c r="N21" i="5" s="1"/>
  <c r="L21" i="5" s="1"/>
  <c r="N18" i="5" l="1"/>
  <c r="L18" i="5" s="1"/>
</calcChain>
</file>

<file path=xl/sharedStrings.xml><?xml version="1.0" encoding="utf-8"?>
<sst xmlns="http://schemas.openxmlformats.org/spreadsheetml/2006/main" count="236" uniqueCount="210">
  <si>
    <t>T 2.3 Zusätzliche Angaben</t>
  </si>
  <si>
    <t>Plausibilisierung:</t>
  </si>
  <si>
    <t xml:space="preserve"> 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</si>
  <si>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</si>
  <si>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</si>
  <si>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</si>
  <si>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</si>
  <si>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</si>
  <si>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</si>
  <si>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</si>
  <si>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</si>
  <si>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</si>
  <si>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</si>
  <si>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</si>
  <si>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81 - 85</t>
  </si>
  <si>
    <t>86 - 90</t>
  </si>
  <si>
    <t>Total</t>
  </si>
  <si>
    <t>1 - 600</t>
  </si>
  <si>
    <t>601 - 1'200</t>
  </si>
  <si>
    <t>1'201 - 2'400</t>
  </si>
  <si>
    <t>2'401 - 3'600</t>
  </si>
  <si>
    <t>3'601 - 4'800</t>
  </si>
  <si>
    <t>4'801 - 6'000</t>
  </si>
  <si>
    <t>6'001 - 12'000</t>
  </si>
  <si>
    <t>&gt; 12'000</t>
  </si>
  <si>
    <t>E-mail</t>
  </si>
  <si>
    <t>Adresse</t>
  </si>
  <si>
    <t>Jahr</t>
  </si>
  <si>
    <t>Stempel / Unterschrift (Kanton)</t>
  </si>
  <si>
    <t>männlich</t>
  </si>
  <si>
    <t>weiblich</t>
  </si>
  <si>
    <t>BezügerInnen</t>
  </si>
  <si>
    <t xml:space="preserve">Total </t>
  </si>
  <si>
    <t>Jahresbetrag</t>
  </si>
  <si>
    <t>Haushalte</t>
  </si>
  <si>
    <t>Jahresbetrag unbekannt</t>
  </si>
  <si>
    <t xml:space="preserve">Ausbezahlter </t>
  </si>
  <si>
    <t>Statistikbogen PV 2 für die Prämienverbilligung in der Krankenversicherung</t>
  </si>
  <si>
    <t>gelbe Felder : im Excel ausfüllen</t>
  </si>
  <si>
    <t>grüne Felder :  von Hand auszufüllen (nur Papierversion)</t>
  </si>
  <si>
    <t>Die Formate des Excel-Dokuments dürfen nicht verändert werden</t>
  </si>
  <si>
    <t>(keine Zeilen, Spalten oder Formeln löschen oder hinzufügen)</t>
  </si>
  <si>
    <t>tri alphabétique</t>
  </si>
  <si>
    <t>KANTONNUMM</t>
  </si>
  <si>
    <t>KANTONALPH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</si>
  <si>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</si>
  <si>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</si>
  <si>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</si>
  <si>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</si>
  <si>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</si>
  <si>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</si>
  <si>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</si>
  <si>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</si>
  <si>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</si>
  <si>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</si>
  <si>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</si>
  <si>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</si>
  <si>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</si>
  <si>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</si>
  <si>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</si>
  <si>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</si>
  <si>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</si>
  <si>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</si>
  <si>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</si>
  <si>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</si>
  <si>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</si>
  <si>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</si>
  <si>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</si>
  <si>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</si>
  <si>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</si>
  <si>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Kranken- und Unfallversicherung</t>
  </si>
  <si>
    <t>1.0</t>
  </si>
  <si>
    <t>Bundes- und Kantonsbeiträge zur Prämienverbilligung in der Krankenversicherung</t>
  </si>
  <si>
    <t xml:space="preserve">Kanton : </t>
  </si>
  <si>
    <t>Franken</t>
  </si>
  <si>
    <t>Bundesamt für Gesundheit</t>
  </si>
  <si>
    <t>Telefon Nr.</t>
  </si>
  <si>
    <t>Fax Nr.</t>
  </si>
  <si>
    <t xml:space="preserve">Alter unbekannt </t>
  </si>
  <si>
    <t>Verantwortliche Kontaktperson</t>
  </si>
  <si>
    <t>ordre OFS</t>
  </si>
  <si>
    <t>Kanton-Nr.</t>
  </si>
  <si>
    <t>Info</t>
  </si>
  <si>
    <t>Zur einfacheren Anwendung erscheinen Fehlermeldungen direkt bei der Datenerfassung</t>
  </si>
  <si>
    <t>oder wenden Sie sich an die Kontaktperson.</t>
  </si>
  <si>
    <t>Bei Fehlern korrigieren Sie gemäss den unten auf der Seite aufgeführten Informationen</t>
  </si>
  <si>
    <t>Alle Personenbezeichnungen gelten für beide Geschlechter. Aus Gründen der Lesbarkeit</t>
  </si>
  <si>
    <t>wird indessen nicht überall sowohl die männliche als auch die weibliche Form verwendet.</t>
  </si>
  <si>
    <t>Erhebungsformular PV 12 für die Prämienverbilligung in der Krankenversicherung</t>
  </si>
  <si>
    <t>choix</t>
  </si>
  <si>
    <t>X</t>
  </si>
  <si>
    <t>x</t>
  </si>
  <si>
    <t>Informationen zu den Formularen PV 12</t>
  </si>
  <si>
    <t>0 - 18</t>
  </si>
  <si>
    <t>19 - 25</t>
  </si>
  <si>
    <t>&gt; 90</t>
  </si>
  <si>
    <t>Dieses Formular (6 Seiten) muss auf 2 Arten zurückgesendet werden:</t>
  </si>
  <si>
    <t>Im Jahr ausbezahlter Betrag in Franken</t>
  </si>
  <si>
    <t>Im Jahr</t>
  </si>
  <si>
    <t>ausbezahlter Betrag</t>
  </si>
  <si>
    <t>Personen</t>
  </si>
  <si>
    <t>unbekannt</t>
  </si>
  <si>
    <t>Jahr:</t>
  </si>
  <si>
    <t>C</t>
  </si>
  <si>
    <t>Rücksendung des Formulars bitte ohne Fehlermeldung</t>
  </si>
  <si>
    <t>mit Anzahl</t>
  </si>
  <si>
    <t>1 Kind</t>
  </si>
  <si>
    <t>alleine</t>
  </si>
  <si>
    <t>2) Als Subventionen gelten Prämienverbilligungen gemäss Art. 65 KVG, welche im Berichtsjahr für das Berichtsjahr oder eines der Vorjahre</t>
  </si>
  <si>
    <t>1) Alle Personen, welche gemäss den kantonalen Regelungen Prämienverbilligung erhalten. Einschliesslich der BezügerInnen von Ergänzungsleistungen</t>
  </si>
  <si>
    <t>Total  ⃰</t>
  </si>
  <si>
    <t>Kinder</t>
  </si>
  <si>
    <t>3 od. mehr</t>
  </si>
  <si>
    <t>graue Felder : Berechnung automatisch oder durch das BAG.</t>
  </si>
  <si>
    <t>sener</t>
  </si>
  <si>
    <t xml:space="preserve">1 Erwach- </t>
  </si>
  <si>
    <t>1 Erwach-</t>
  </si>
  <si>
    <t>sener und</t>
  </si>
  <si>
    <t>2 Erwach-</t>
  </si>
  <si>
    <t>sene und</t>
  </si>
  <si>
    <t>A 1</t>
  </si>
  <si>
    <t>A 2</t>
  </si>
  <si>
    <t>2 Kinder</t>
  </si>
  <si>
    <t>Anzahl subventionierte Haushalte mit Personen:</t>
  </si>
  <si>
    <t>und zwar unten auf den Seiten des Formulars (PV T 1.1, T 2.1 und T 2.2).</t>
  </si>
  <si>
    <t xml:space="preserve">                       VIELEN DANK FÜR IHRE MITARBEIT.</t>
  </si>
  <si>
    <t>Neue Fehlermeldungen:</t>
  </si>
  <si>
    <t>1) Subventionierte Haushalte im Sinne der kantonalen Regelungen zur Prämienverbilligung.</t>
  </si>
  <si>
    <t>sene ohne</t>
  </si>
  <si>
    <t>Tabellen:</t>
  </si>
  <si>
    <t>Test Bezüger</t>
  </si>
  <si>
    <r>
      <t xml:space="preserve">3) Personen, welche Sozialhilfe </t>
    </r>
    <r>
      <rPr>
        <b/>
        <sz val="9"/>
        <rFont val="Arial"/>
        <family val="2"/>
      </rPr>
      <t>und</t>
    </r>
    <r>
      <rPr>
        <sz val="9"/>
        <rFont val="Arial"/>
        <family val="2"/>
      </rPr>
      <t xml:space="preserve"> Ergänzungsleistungen beziehen, sind nur in der Gruppe SozialhilfebezügerInnen aufzuführen.</t>
    </r>
  </si>
  <si>
    <t>B</t>
  </si>
  <si>
    <t>Plausibilitätstests</t>
  </si>
  <si>
    <t>Test Betrag</t>
  </si>
  <si>
    <t>Fehler, wenn Bezüger ohne Betrag</t>
  </si>
  <si>
    <t>Fehler, wenn Betrag ohne Bezüger</t>
  </si>
  <si>
    <t>TEST M / F</t>
  </si>
  <si>
    <t>Fehler, nur Wert für M oder F</t>
  </si>
  <si>
    <t>Alle Werte fehlen</t>
  </si>
  <si>
    <t>EL</t>
  </si>
  <si>
    <t>vollst. IPV</t>
  </si>
  <si>
    <t>Test Betrag B</t>
  </si>
  <si>
    <t>Test Betrag C</t>
  </si>
  <si>
    <t>Test Beträge</t>
  </si>
  <si>
    <t>Test Anzahl Haushalte</t>
  </si>
  <si>
    <t>Test pro Haushalt ausbezahlter Betrag &gt; 10 000</t>
  </si>
  <si>
    <t>Test alles</t>
  </si>
  <si>
    <t>Haushaltsstruktur</t>
  </si>
  <si>
    <t>Männliche Form:</t>
  </si>
  <si>
    <r>
      <t xml:space="preserve"> ⃰ davon BezügerInnen
  deren Prämien vollum-
  fänglich verbilligt werden</t>
    </r>
    <r>
      <rPr>
        <b/>
        <vertAlign val="superscript"/>
        <sz val="10"/>
        <rFont val="Arial"/>
        <family val="2"/>
      </rPr>
      <t>4</t>
    </r>
  </si>
  <si>
    <r>
      <t xml:space="preserve"> ⃰ davon EL-BezügerInnen</t>
    </r>
    <r>
      <rPr>
        <b/>
        <vertAlign val="superscript"/>
        <sz val="10"/>
        <rFont val="Arial"/>
        <family val="2"/>
      </rPr>
      <t>3</t>
    </r>
  </si>
  <si>
    <r>
      <t xml:space="preserve"> ⃰ davon Sozialhilfe
  BezügerInnen</t>
    </r>
    <r>
      <rPr>
        <b/>
        <vertAlign val="superscript"/>
        <sz val="10"/>
        <rFont val="Arial"/>
        <family val="2"/>
      </rPr>
      <t>3</t>
    </r>
  </si>
  <si>
    <r>
      <t>in Franken</t>
    </r>
    <r>
      <rPr>
        <b/>
        <vertAlign val="superscript"/>
        <sz val="11"/>
        <rFont val="Arial"/>
        <family val="2"/>
      </rPr>
      <t>6</t>
    </r>
  </si>
  <si>
    <r>
      <t>Personen mit Zahlungsausständen</t>
    </r>
    <r>
      <rPr>
        <b/>
        <vertAlign val="superscript"/>
        <sz val="10"/>
        <rFont val="Arial"/>
        <family val="2"/>
      </rPr>
      <t>5</t>
    </r>
  </si>
  <si>
    <r>
      <t>Altersklasse</t>
    </r>
    <r>
      <rPr>
        <b/>
        <vertAlign val="superscript"/>
        <sz val="11"/>
        <rFont val="Arial"/>
        <family val="2"/>
      </rPr>
      <t>2</t>
    </r>
  </si>
  <si>
    <t>2) Bildung der Altersklassen gemäss Geburtsjahr der BezügerInnen.</t>
  </si>
  <si>
    <r>
      <t>T 2.1  Anzahl BezügerInnen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Altersklasse, Geschlecht und ausbezahltem Betrag</t>
    </r>
  </si>
  <si>
    <r>
      <t xml:space="preserve">    ausbezahlt wurden. </t>
    </r>
    <r>
      <rPr>
        <b/>
        <sz val="9"/>
        <rFont val="Arial"/>
        <family val="2"/>
      </rPr>
      <t>Ohne</t>
    </r>
    <r>
      <rPr>
        <sz val="9"/>
        <rFont val="Arial"/>
        <family val="2"/>
      </rPr>
      <t xml:space="preserve"> Zahlungsausstände.</t>
    </r>
  </si>
  <si>
    <t xml:space="preserve">    Nicht zu berücksichtigen sind an sich berechtigte Haushalte, welche aber im Berichtsjahr keine Subventionen bezogen haben.</t>
  </si>
  <si>
    <r>
      <t xml:space="preserve"> in Fr.</t>
    </r>
    <r>
      <rPr>
        <b/>
        <vertAlign val="superscript"/>
        <sz val="10"/>
        <rFont val="Arial"/>
        <family val="2"/>
      </rPr>
      <t>2</t>
    </r>
  </si>
  <si>
    <r>
      <t>T 2.2  Subventionierte Haushalte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Haushaltstyp und ausbezahltem Betrag</t>
    </r>
  </si>
  <si>
    <t xml:space="preserve">    Jeder subventionierte Haushalt ist - unabhängig von der Subventionsdauer - als eine Einheit zu zählen.</t>
  </si>
  <si>
    <t>Wir bitten Sie um folgende Zusatzangaben:</t>
  </si>
  <si>
    <t xml:space="preserve">    1 - Prämie des günstigsten Versicherers mit ordentlicher Franchise (Feld ankreuzen) </t>
  </si>
  <si>
    <t xml:space="preserve">    2 - Durchschnittliche kantonale Prämie nach Prämienregion mit ordentlicher Franchise (Feld ankreuzen)</t>
  </si>
  <si>
    <t xml:space="preserve">    1 - Änderung der Gesetzgebung (Feld ankreuzen) </t>
  </si>
  <si>
    <t xml:space="preserve">    2 - Änderung der Limiten für die Bezugsberechtigung (Feld ankreuzen)</t>
  </si>
  <si>
    <t xml:space="preserve">    3 - Änderung des Prozentsatzes für die Bezugsberechtigung (Feld ankreuzen)</t>
  </si>
  <si>
    <t xml:space="preserve">            Anzahl BezügerInnen</t>
  </si>
  <si>
    <t>keine Änderungen.</t>
  </si>
  <si>
    <t>Test T 2.1 vollständig.</t>
  </si>
  <si>
    <r>
      <t xml:space="preserve">    oder Sozialhilfe. Personen, welche SH oder EL erhalten, sind nur einmal aufzuführen. </t>
    </r>
    <r>
      <rPr>
        <b/>
        <sz val="9"/>
        <rFont val="Arial"/>
        <family val="2"/>
      </rPr>
      <t>Ohne</t>
    </r>
    <r>
      <rPr>
        <sz val="9"/>
        <rFont val="Arial"/>
        <family val="2"/>
      </rPr>
      <t xml:space="preserve"> Personen mit Zahlungsausständen.</t>
    </r>
  </si>
  <si>
    <t>Sonstiges:</t>
  </si>
  <si>
    <t xml:space="preserve">     finanziellen Herkunft der Geldmittel.</t>
  </si>
  <si>
    <t>6) Als Subventionen gelten Prämienverbilligungen gemäss Art. 65 KVG, welche im Berichtsjahr für das Berichtsjahr oder eines der Vorjahre ausbezahlt wurden.</t>
  </si>
  <si>
    <t>Personen mit Zahlungsausständen (gemäss Art.64a in Verbindung mit Art. 105k KVV)</t>
  </si>
  <si>
    <t xml:space="preserve">   finanziellen Herkunft der Geldmittel.</t>
  </si>
  <si>
    <t>(Felder sind so definiert, dass nur ganze positive Zahlen erfasst werden können.)</t>
  </si>
  <si>
    <t>Neuer Test ab 2012/2016 für nicht schreibgeschützte Felder Männer/Frauen EL; SH; VOLLST. und ZA.</t>
  </si>
  <si>
    <t>ZA</t>
  </si>
  <si>
    <t>Abrechnung PV 1 über Beiträge des Kantons für die Prämienverbilligung in der Krankenversicherung</t>
  </si>
  <si>
    <t>(Art. 64a, 65, 65a und 66 KVG; Art. 105k, 106, 106a KVV; Art. 5 VPVK)</t>
  </si>
  <si>
    <t xml:space="preserve">    3 - Anders (bitte erklären)</t>
  </si>
  <si>
    <t xml:space="preserve">    4 - Anderes (bitte erklären):</t>
  </si>
  <si>
    <r>
      <t xml:space="preserve">4) Versicherte, deren OKP-Prämien durch die Prämienverbilligung nach kantonaler Gesetzgebung vollumfänglich verbilligt werden, </t>
    </r>
    <r>
      <rPr>
        <b/>
        <sz val="9"/>
        <rFont val="Arial"/>
        <family val="2"/>
      </rPr>
      <t>ohne EL- und SH-BezügerInnen.</t>
    </r>
  </si>
  <si>
    <t>Kantonskennzeichen
(2-stelliges Kurzzeichen)</t>
  </si>
  <si>
    <r>
      <rPr>
        <b/>
        <i/>
        <sz val="10"/>
        <rFont val="Arial"/>
        <family val="2"/>
      </rPr>
      <t>a)</t>
    </r>
    <r>
      <rPr>
        <i/>
        <sz val="10"/>
        <rFont val="Arial"/>
        <family val="2"/>
      </rPr>
      <t xml:space="preserve"> Excel-Dokument mit den erfassten Daten, datiert</t>
    </r>
  </si>
  <si>
    <r>
      <rPr>
        <b/>
        <i/>
        <sz val="10"/>
        <rFont val="Arial"/>
        <family val="2"/>
      </rPr>
      <t>b)</t>
    </r>
    <r>
      <rPr>
        <i/>
        <sz val="10"/>
        <rFont val="Arial"/>
        <family val="2"/>
      </rPr>
      <t xml:space="preserve"> 1 Exemplar des ausgedruckten Excel-Dokuments, unterzeichnet und datiert</t>
    </r>
  </si>
  <si>
    <t>Tabelle 1.0. Versand b) 1 Exemplar als PDF Datei.</t>
  </si>
  <si>
    <r>
      <t xml:space="preserve"> per e-mail an: </t>
    </r>
    <r>
      <rPr>
        <b/>
        <sz val="10"/>
        <rFont val="Arial"/>
        <family val="2"/>
      </rPr>
      <t>pv@bag.admin.ch</t>
    </r>
  </si>
  <si>
    <r>
      <t xml:space="preserve"> mit dem Vermerk "Formular </t>
    </r>
    <r>
      <rPr>
        <b/>
        <sz val="9"/>
        <rFont val="Arial"/>
        <family val="2"/>
      </rPr>
      <t xml:space="preserve">PV 12" </t>
    </r>
    <r>
      <rPr>
        <sz val="9"/>
        <rFont val="Arial"/>
        <family val="2"/>
      </rPr>
      <t>und dem Kantonskennzeichen</t>
    </r>
  </si>
  <si>
    <t xml:space="preserve"> in der Betreff-Zeile des E-mails.</t>
  </si>
  <si>
    <r>
      <rPr>
        <sz val="10"/>
        <rFont val="Arial"/>
        <family val="2"/>
      </rPr>
      <t xml:space="preserve"> als </t>
    </r>
    <r>
      <rPr>
        <b/>
        <sz val="10"/>
        <rFont val="Arial"/>
        <family val="2"/>
      </rPr>
      <t xml:space="preserve">PDF Datei </t>
    </r>
    <r>
      <rPr>
        <sz val="10"/>
        <rFont val="Arial"/>
        <family val="2"/>
      </rPr>
      <t>an:</t>
    </r>
    <r>
      <rPr>
        <b/>
        <sz val="10"/>
        <rFont val="Arial"/>
        <family val="2"/>
      </rPr>
      <t xml:space="preserve"> gever@bag.admin.ch</t>
    </r>
  </si>
  <si>
    <t>ZH</t>
  </si>
  <si>
    <t>Kontaktperson für Rückfragen : Gysin Basil  058 / 469 87 37</t>
  </si>
  <si>
    <t>a) Begrenzung der Prämienverbilligung:</t>
  </si>
  <si>
    <r>
      <rPr>
        <b/>
        <sz val="12"/>
        <color theme="0" tint="-4.9989318521683403E-2"/>
        <rFont val="Arial"/>
        <family val="2"/>
      </rPr>
      <t>Ganze</t>
    </r>
    <r>
      <rPr>
        <sz val="12"/>
        <color theme="0" tint="-4.9989318521683403E-2"/>
        <rFont val="Arial"/>
        <family val="2"/>
      </rPr>
      <t xml:space="preserve"> </t>
    </r>
    <r>
      <rPr>
        <b/>
        <sz val="12"/>
        <color theme="0" tint="-4.9989318521683403E-2"/>
        <rFont val="Arial"/>
        <family val="2"/>
      </rPr>
      <t>Zahlen für Personen und negative Werte</t>
    </r>
    <r>
      <rPr>
        <sz val="12"/>
        <color theme="0" tint="-4.9989318521683403E-2"/>
        <rFont val="Arial"/>
        <family val="2"/>
      </rPr>
      <t>: kein Test erforderlich.</t>
    </r>
  </si>
  <si>
    <r>
      <t xml:space="preserve">Datum </t>
    </r>
    <r>
      <rPr>
        <sz val="10"/>
        <rFont val="Arial"/>
        <family val="2"/>
      </rPr>
      <t xml:space="preserve">(TT.MM.JJJJ) </t>
    </r>
    <r>
      <rPr>
        <sz val="12"/>
        <rFont val="Arial"/>
        <family val="2"/>
      </rPr>
      <t xml:space="preserve">:  </t>
    </r>
  </si>
  <si>
    <t>c) Feld für Erklärungen im Zusamenhang mit Zahlen, die nicht geliefert werden konnten und weitere Bemerkungen:</t>
  </si>
  <si>
    <t xml:space="preserve">   zurück an den Kanton fliessen, für zuvor bezogene Prämienverbilligung.</t>
  </si>
  <si>
    <t>2) Rückerstattungen können entweder mit der restlichen Prämienverbilligung verrechnet werden (Nettobetrachtung) oder hier separat ausgewiesen werden.</t>
  </si>
  <si>
    <t>3) Als Rückerstattungen werden Geldflüsse betrachtet, die von einem Krankenversicherer, einer Sozialversicherung/Sozialdienst oder einem IPV-Bezüger</t>
  </si>
  <si>
    <r>
      <t xml:space="preserve">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für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ausbezahlte Beiträge für Versicherte mit Wohnort in der Schweiz</t>
    </r>
  </si>
  <si>
    <r>
      <t xml:space="preserve">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für Vorjahre ausbezahlte Beiträge für Versicherte mit Wohnort in der Schweiz</t>
    </r>
  </si>
  <si>
    <r>
      <t xml:space="preserve">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vom Kanton an die Versicherer ausbezahltes Kostenvolumen für ausstehende Forderungen aus der OKP</t>
    </r>
    <r>
      <rPr>
        <vertAlign val="superscript"/>
        <sz val="14"/>
        <rFont val="Arial"/>
        <family val="2"/>
      </rPr>
      <t>1</t>
    </r>
  </si>
  <si>
    <r>
      <rPr>
        <b/>
        <sz val="14"/>
        <rFont val="Arial"/>
        <family val="2"/>
      </rPr>
      <t>optional</t>
    </r>
    <r>
      <rPr>
        <b/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: 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enthaltende Rückerstattungen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von Beiträgen für Versicherte unabhängig vom Wohnort.</t>
    </r>
  </si>
  <si>
    <r>
      <t xml:space="preserve">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für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ausbezahlte Beiträge für Versicherte mit Wohnort in einem Mitgliedstaat der Europäischen Union, in Island, in Norwegen oder im Vereinigten Königreich (Art. 65a KVG)</t>
    </r>
  </si>
  <si>
    <r>
      <t xml:space="preserve">im Jahr </t>
    </r>
    <r>
      <rPr>
        <b/>
        <sz val="14"/>
        <rFont val="Arial"/>
        <family val="2"/>
      </rPr>
      <t>2024</t>
    </r>
    <r>
      <rPr>
        <sz val="14"/>
        <rFont val="Arial"/>
        <family val="2"/>
      </rPr>
      <t xml:space="preserve"> für Vorjahre ausbezahlte Beiträge für Versicherte mit Wohnort in einem Mitgliedstaat der Europäischen Union, in Island, in Norwegen oder im Vereinigten Königreich (Art. 65a KVG)</t>
    </r>
  </si>
  <si>
    <t xml:space="preserve">   Ausstehende Forderungen gemäss Fussnote 1) (Zeile 5) werden nicht als Rückerstattungen betrachtet.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</si>
</sst>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2"/>
      <name val="55 Helvetica Roman"/>
    </font>
    <font>
      <b/>
      <sz val="12"/>
      <name val="55 Helvetica Roman"/>
    </font>
    <font>
      <sz val="12"/>
      <name val="55 Helvetica Roman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Geneva"/>
    </font>
    <font>
      <sz val="10"/>
      <name val="Arial"/>
      <family val="2"/>
    </font>
    <font>
      <b/>
      <sz val="12"/>
      <name val="Geneva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i/>
      <sz val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1"/>
      <name val="Geneva"/>
    </font>
    <font>
      <sz val="13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sz val="8"/>
      <name val="55 Helvetica Roman"/>
    </font>
    <font>
      <sz val="10"/>
      <name val="55 Helvetica Roman"/>
    </font>
    <font>
      <b/>
      <sz val="9"/>
      <name val="Arial"/>
      <family val="2"/>
    </font>
    <font>
      <b/>
      <i/>
      <u/>
      <sz val="12"/>
      <color indexed="10"/>
      <name val="Arial"/>
      <family val="2"/>
    </font>
    <font>
      <b/>
      <u/>
      <sz val="10"/>
      <name val="55 Helvetica Roman"/>
    </font>
    <font>
      <sz val="14"/>
      <name val="Geneva"/>
    </font>
    <font>
      <b/>
      <i/>
      <sz val="10"/>
      <name val="Arial"/>
      <family val="2"/>
    </font>
    <font>
      <b/>
      <i/>
      <sz val="10"/>
      <name val="55 Helvetica Roman"/>
    </font>
    <font>
      <sz val="8"/>
      <color indexed="10"/>
      <name val="Arial"/>
      <family val="2"/>
    </font>
    <font>
      <sz val="12"/>
      <color indexed="10"/>
      <name val="Arial"/>
      <family val="2"/>
    </font>
    <font>
      <b/>
      <sz val="14"/>
      <name val="Geneva"/>
    </font>
    <font>
      <b/>
      <sz val="26"/>
      <name val="Arial"/>
      <family val="2"/>
    </font>
    <font>
      <b/>
      <sz val="8"/>
      <name val="Arial"/>
      <family val="2"/>
    </font>
    <font>
      <sz val="11"/>
      <color indexed="10"/>
      <name val="Arial"/>
      <family val="2"/>
    </font>
    <font>
      <i/>
      <sz val="12"/>
      <name val="Arial"/>
      <family val="2"/>
    </font>
    <font>
      <vertAlign val="superscript"/>
      <sz val="14"/>
      <name val="Arial"/>
      <family val="2"/>
    </font>
    <font>
      <sz val="11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rgb="FFFF0000"/>
      <name val="Arial"/>
      <family val="2"/>
    </font>
    <font>
      <sz val="12"/>
      <color rgb="FFFF0000"/>
      <name val="55 Helvetica Roman"/>
    </font>
    <font>
      <sz val="10"/>
      <color rgb="FFFF0000"/>
      <name val="55 Helvetica Roman"/>
    </font>
    <font>
      <i/>
      <sz val="10"/>
      <color theme="0"/>
      <name val="Arial"/>
      <family val="2"/>
    </font>
    <font>
      <sz val="12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8"/>
      <color theme="0"/>
      <name val="55 Helvetica Roman"/>
    </font>
    <font>
      <sz val="10"/>
      <color theme="0"/>
      <name val="55 Helvetica Roman"/>
    </font>
    <font>
      <b/>
      <vertAlign val="superscript"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43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2" fillId="0" borderId="0"/>
    <xf numFmtId="0" fontId="1" fillId="1" borderId="1" applyNumberFormat="0" applyFont="0" applyFill="0" applyBorder="0" applyAlignment="0">
      <alignment horizontal="right" vertical="top" wrapText="1"/>
    </xf>
  </cellStyleXfs>
  <cellXfs count="348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9" fillId="2" borderId="0" xfId="0" applyFont="1" applyFill="1"/>
    <xf numFmtId="0" fontId="11" fillId="0" borderId="0" xfId="2" applyFont="1" applyProtection="1"/>
    <xf numFmtId="0" fontId="4" fillId="0" borderId="0" xfId="2" applyFont="1" applyProtection="1"/>
    <xf numFmtId="0" fontId="6" fillId="0" borderId="0" xfId="2" applyFont="1" applyProtection="1"/>
    <xf numFmtId="0" fontId="9" fillId="0" borderId="0" xfId="2" applyFont="1" applyProtection="1"/>
    <xf numFmtId="0" fontId="3" fillId="0" borderId="0" xfId="0" applyFont="1" applyBorder="1"/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16" fillId="2" borderId="0" xfId="0" applyFont="1" applyFill="1" applyBorder="1" applyAlignment="1" applyProtection="1">
      <alignment horizontal="right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Protection="1">
      <protection locked="0"/>
    </xf>
    <xf numFmtId="0" fontId="3" fillId="0" borderId="0" xfId="0" applyFont="1" applyFill="1" applyBorder="1" applyProtection="1"/>
    <xf numFmtId="0" fontId="3" fillId="3" borderId="2" xfId="0" applyFont="1" applyFill="1" applyBorder="1"/>
    <xf numFmtId="0" fontId="3" fillId="4" borderId="2" xfId="0" applyFont="1" applyFill="1" applyBorder="1"/>
    <xf numFmtId="0" fontId="17" fillId="2" borderId="0" xfId="0" applyFont="1" applyFill="1" applyAlignment="1">
      <alignment horizont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2" xfId="0" applyFont="1" applyFill="1" applyBorder="1"/>
    <xf numFmtId="3" fontId="8" fillId="3" borderId="5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5" fillId="2" borderId="0" xfId="0" applyFont="1" applyFill="1"/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Protection="1">
      <protection hidden="1"/>
    </xf>
    <xf numFmtId="0" fontId="22" fillId="2" borderId="0" xfId="0" applyFont="1" applyFill="1" applyBorder="1" applyProtection="1"/>
    <xf numFmtId="0" fontId="19" fillId="0" borderId="0" xfId="0" applyFont="1" applyFill="1" applyBorder="1" applyProtection="1"/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vertical="center"/>
    </xf>
    <xf numFmtId="0" fontId="26" fillId="2" borderId="0" xfId="0" applyFont="1" applyFill="1"/>
    <xf numFmtId="0" fontId="5" fillId="2" borderId="0" xfId="0" applyFont="1" applyFill="1" applyBorder="1" applyAlignment="1" applyProtection="1">
      <alignment horizontal="left"/>
    </xf>
    <xf numFmtId="0" fontId="19" fillId="0" borderId="0" xfId="0" quotePrefix="1" applyFont="1" applyFill="1"/>
    <xf numFmtId="0" fontId="19" fillId="0" borderId="0" xfId="0" applyFont="1" applyFill="1"/>
    <xf numFmtId="0" fontId="11" fillId="2" borderId="0" xfId="0" applyFont="1" applyFill="1" applyBorder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0" fillId="2" borderId="0" xfId="0" applyFill="1"/>
    <xf numFmtId="0" fontId="6" fillId="2" borderId="10" xfId="0" applyFont="1" applyFill="1" applyBorder="1"/>
    <xf numFmtId="0" fontId="11" fillId="2" borderId="11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1" fillId="2" borderId="13" xfId="0" applyFont="1" applyFill="1" applyBorder="1"/>
    <xf numFmtId="0" fontId="11" fillId="2" borderId="14" xfId="0" applyFont="1" applyFill="1" applyBorder="1"/>
    <xf numFmtId="0" fontId="11" fillId="2" borderId="15" xfId="0" applyFont="1" applyFill="1" applyBorder="1"/>
    <xf numFmtId="0" fontId="6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Border="1"/>
    <xf numFmtId="0" fontId="8" fillId="2" borderId="6" xfId="0" applyFont="1" applyFill="1" applyBorder="1"/>
    <xf numFmtId="0" fontId="8" fillId="2" borderId="8" xfId="0" applyFont="1" applyFill="1" applyBorder="1"/>
    <xf numFmtId="0" fontId="8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0" fontId="8" fillId="2" borderId="15" xfId="0" applyFont="1" applyFill="1" applyBorder="1"/>
    <xf numFmtId="0" fontId="13" fillId="2" borderId="12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2" borderId="0" xfId="2" applyFont="1" applyFill="1"/>
    <xf numFmtId="0" fontId="10" fillId="2" borderId="0" xfId="2" applyFill="1"/>
    <xf numFmtId="0" fontId="11" fillId="2" borderId="0" xfId="2" applyFont="1" applyFill="1" applyProtection="1"/>
    <xf numFmtId="0" fontId="26" fillId="2" borderId="0" xfId="2" applyFont="1" applyFill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12" fillId="2" borderId="0" xfId="2" applyFont="1" applyFill="1"/>
    <xf numFmtId="0" fontId="9" fillId="2" borderId="0" xfId="2" applyFont="1" applyFill="1" applyProtection="1"/>
    <xf numFmtId="0" fontId="21" fillId="2" borderId="0" xfId="0" applyFont="1" applyFill="1" applyProtection="1">
      <protection hidden="1"/>
    </xf>
    <xf numFmtId="0" fontId="15" fillId="2" borderId="0" xfId="0" applyFont="1" applyFill="1" applyBorder="1" applyProtection="1"/>
    <xf numFmtId="0" fontId="11" fillId="2" borderId="0" xfId="0" applyFont="1" applyFill="1"/>
    <xf numFmtId="0" fontId="19" fillId="2" borderId="0" xfId="0" applyFont="1" applyFill="1"/>
    <xf numFmtId="0" fontId="11" fillId="2" borderId="0" xfId="0" applyFont="1" applyFill="1" applyBorder="1" applyProtection="1"/>
    <xf numFmtId="0" fontId="9" fillId="2" borderId="0" xfId="0" applyFont="1" applyFill="1" applyProtection="1">
      <protection hidden="1"/>
    </xf>
    <xf numFmtId="0" fontId="3" fillId="2" borderId="0" xfId="0" quotePrefix="1" applyFont="1" applyFill="1"/>
    <xf numFmtId="0" fontId="6" fillId="2" borderId="0" xfId="0" applyFont="1" applyFill="1"/>
    <xf numFmtId="0" fontId="27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11" fillId="0" borderId="0" xfId="2" applyFont="1" applyProtection="1">
      <protection hidden="1"/>
    </xf>
    <xf numFmtId="0" fontId="4" fillId="3" borderId="2" xfId="0" applyFont="1" applyFill="1" applyBorder="1" applyAlignment="1" applyProtection="1">
      <alignment horizontal="left"/>
      <protection locked="0"/>
    </xf>
    <xf numFmtId="14" fontId="8" fillId="3" borderId="2" xfId="0" applyNumberFormat="1" applyFont="1" applyFill="1" applyBorder="1" applyProtection="1">
      <protection locked="0"/>
    </xf>
    <xf numFmtId="0" fontId="28" fillId="2" borderId="0" xfId="0" applyFont="1" applyFill="1" applyBorder="1" applyProtection="1"/>
    <xf numFmtId="0" fontId="28" fillId="2" borderId="0" xfId="0" quotePrefix="1" applyFont="1" applyFill="1"/>
    <xf numFmtId="0" fontId="13" fillId="2" borderId="0" xfId="1" applyFont="1" applyFill="1" applyAlignment="1" applyProtection="1"/>
    <xf numFmtId="0" fontId="11" fillId="0" borderId="0" xfId="1" applyFont="1" applyProtection="1"/>
    <xf numFmtId="0" fontId="4" fillId="0" borderId="0" xfId="1" applyFont="1" applyProtection="1"/>
    <xf numFmtId="0" fontId="6" fillId="0" borderId="0" xfId="1" applyFont="1" applyFill="1" applyAlignment="1" applyProtection="1"/>
    <xf numFmtId="0" fontId="10" fillId="0" borderId="0" xfId="1" applyFill="1" applyAlignment="1" applyProtection="1"/>
    <xf numFmtId="0" fontId="8" fillId="0" borderId="0" xfId="1" applyFont="1" applyFill="1" applyAlignment="1" applyProtection="1"/>
    <xf numFmtId="0" fontId="4" fillId="0" borderId="0" xfId="1" applyFont="1" applyFill="1" applyProtection="1"/>
    <xf numFmtId="0" fontId="17" fillId="0" borderId="0" xfId="1" applyFont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0" borderId="0" xfId="1" applyFont="1" applyProtection="1"/>
    <xf numFmtId="0" fontId="6" fillId="0" borderId="0" xfId="1" applyFont="1" applyBorder="1" applyProtection="1"/>
    <xf numFmtId="0" fontId="9" fillId="0" borderId="0" xfId="1" applyFont="1" applyProtection="1"/>
    <xf numFmtId="0" fontId="17" fillId="0" borderId="0" xfId="1" applyFont="1" applyBorder="1" applyAlignment="1" applyProtection="1">
      <alignment horizontal="center" vertical="top"/>
    </xf>
    <xf numFmtId="0" fontId="28" fillId="0" borderId="0" xfId="1" applyFont="1" applyProtection="1"/>
    <xf numFmtId="0" fontId="5" fillId="2" borderId="0" xfId="3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Protection="1"/>
    <xf numFmtId="0" fontId="19" fillId="2" borderId="0" xfId="0" applyFont="1" applyFill="1" applyBorder="1" applyAlignment="1" applyProtection="1">
      <alignment horizontal="left"/>
    </xf>
    <xf numFmtId="0" fontId="32" fillId="0" borderId="0" xfId="0" applyFont="1"/>
    <xf numFmtId="0" fontId="4" fillId="4" borderId="2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1" fillId="0" borderId="0" xfId="0" applyFont="1"/>
    <xf numFmtId="0" fontId="29" fillId="2" borderId="0" xfId="0" applyFont="1" applyFill="1" applyBorder="1" applyAlignment="1">
      <alignment horizontal="left"/>
    </xf>
    <xf numFmtId="0" fontId="0" fillId="2" borderId="0" xfId="0" applyFill="1" applyBorder="1"/>
    <xf numFmtId="0" fontId="9" fillId="0" borderId="0" xfId="2" applyFont="1" applyFill="1" applyProtection="1"/>
    <xf numFmtId="0" fontId="11" fillId="0" borderId="0" xfId="2" applyFont="1" applyFill="1" applyProtection="1"/>
    <xf numFmtId="0" fontId="3" fillId="0" borderId="0" xfId="0" applyFont="1" applyFill="1"/>
    <xf numFmtId="0" fontId="8" fillId="3" borderId="2" xfId="2" applyFont="1" applyFill="1" applyBorder="1" applyAlignment="1" applyProtection="1">
      <alignment horizontal="center"/>
      <protection locked="0"/>
    </xf>
    <xf numFmtId="0" fontId="32" fillId="2" borderId="0" xfId="0" applyFont="1" applyFill="1"/>
    <xf numFmtId="0" fontId="0" fillId="0" borderId="0" xfId="0" applyAlignment="1"/>
    <xf numFmtId="0" fontId="19" fillId="2" borderId="0" xfId="0" applyFont="1" applyFill="1" applyAlignment="1"/>
    <xf numFmtId="0" fontId="28" fillId="4" borderId="0" xfId="0" applyFont="1" applyFill="1"/>
    <xf numFmtId="0" fontId="17" fillId="2" borderId="13" xfId="0" applyFont="1" applyFill="1" applyBorder="1" applyAlignment="1">
      <alignment horizontal="center"/>
    </xf>
    <xf numFmtId="3" fontId="11" fillId="3" borderId="2" xfId="0" applyNumberFormat="1" applyFont="1" applyFill="1" applyBorder="1" applyAlignment="1" applyProtection="1">
      <alignment horizontal="center" vertical="center"/>
      <protection locked="0"/>
    </xf>
    <xf numFmtId="3" fontId="11" fillId="4" borderId="2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right"/>
    </xf>
    <xf numFmtId="0" fontId="28" fillId="0" borderId="0" xfId="1" applyFont="1" applyBorder="1" applyProtection="1"/>
    <xf numFmtId="0" fontId="17" fillId="0" borderId="0" xfId="1" applyFont="1" applyBorder="1" applyAlignment="1" applyProtection="1">
      <alignment horizontal="center" vertical="center"/>
    </xf>
    <xf numFmtId="0" fontId="6" fillId="0" borderId="10" xfId="1" applyFont="1" applyBorder="1" applyProtection="1"/>
    <xf numFmtId="0" fontId="4" fillId="4" borderId="0" xfId="2" applyFont="1" applyFill="1" applyAlignment="1" applyProtection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4" fillId="0" borderId="0" xfId="2" applyFont="1" applyFill="1" applyProtection="1"/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0" fillId="0" borderId="0" xfId="1" applyFont="1" applyBorder="1" applyProtection="1"/>
    <xf numFmtId="0" fontId="38" fillId="2" borderId="0" xfId="0" applyFont="1" applyFill="1" applyProtection="1"/>
    <xf numFmtId="0" fontId="24" fillId="2" borderId="0" xfId="0" applyFont="1" applyFill="1" applyBorder="1" applyAlignment="1" applyProtection="1">
      <alignment horizontal="left" vertical="center"/>
    </xf>
    <xf numFmtId="0" fontId="39" fillId="0" borderId="0" xfId="2" applyFont="1" applyFill="1" applyBorder="1" applyProtection="1"/>
    <xf numFmtId="0" fontId="12" fillId="0" borderId="13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6" fillId="2" borderId="0" xfId="0" applyFont="1" applyFill="1" applyBorder="1" applyProtection="1"/>
    <xf numFmtId="0" fontId="6" fillId="0" borderId="5" xfId="1" applyFont="1" applyBorder="1" applyAlignment="1" applyProtection="1">
      <alignment horizontal="center"/>
    </xf>
    <xf numFmtId="0" fontId="13" fillId="2" borderId="12" xfId="0" applyFont="1" applyFill="1" applyBorder="1" applyAlignment="1">
      <alignment horizontal="center" vertical="top"/>
    </xf>
    <xf numFmtId="0" fontId="4" fillId="2" borderId="0" xfId="1" applyFont="1" applyFill="1" applyAlignment="1" applyProtection="1"/>
    <xf numFmtId="0" fontId="6" fillId="0" borderId="3" xfId="0" applyFont="1" applyFill="1" applyBorder="1" applyAlignment="1">
      <alignment horizontal="left" vertical="center" wrapText="1"/>
    </xf>
    <xf numFmtId="0" fontId="4" fillId="0" borderId="0" xfId="2" applyFont="1" applyFill="1" applyAlignment="1" applyProtection="1">
      <alignment horizontal="center" vertical="center"/>
    </xf>
    <xf numFmtId="0" fontId="1" fillId="0" borderId="0" xfId="0" applyFont="1" applyProtection="1"/>
    <xf numFmtId="0" fontId="0" fillId="0" borderId="0" xfId="0" applyFill="1" applyProtection="1"/>
    <xf numFmtId="0" fontId="30" fillId="0" borderId="0" xfId="0" applyFont="1" applyProtection="1"/>
    <xf numFmtId="0" fontId="11" fillId="0" borderId="0" xfId="0" applyFont="1" applyProtection="1"/>
    <xf numFmtId="0" fontId="33" fillId="0" borderId="0" xfId="0" applyFont="1" applyProtection="1"/>
    <xf numFmtId="0" fontId="19" fillId="2" borderId="0" xfId="0" applyFont="1" applyFill="1" applyBorder="1" applyProtection="1"/>
    <xf numFmtId="0" fontId="41" fillId="2" borderId="0" xfId="0" applyFont="1" applyFill="1" applyBorder="1" applyProtection="1"/>
    <xf numFmtId="0" fontId="37" fillId="2" borderId="0" xfId="0" applyFont="1" applyFill="1" applyBorder="1" applyProtection="1"/>
    <xf numFmtId="0" fontId="37" fillId="0" borderId="0" xfId="0" applyFont="1" applyProtection="1"/>
    <xf numFmtId="0" fontId="0" fillId="0" borderId="0" xfId="0" applyProtection="1">
      <protection locked="0"/>
    </xf>
    <xf numFmtId="0" fontId="6" fillId="0" borderId="6" xfId="0" applyFont="1" applyFill="1" applyBorder="1" applyAlignment="1">
      <alignment horizontal="left" vertical="center" wrapText="1"/>
    </xf>
    <xf numFmtId="3" fontId="8" fillId="3" borderId="12" xfId="0" applyNumberFormat="1" applyFont="1" applyFill="1" applyBorder="1" applyAlignment="1" applyProtection="1">
      <alignment horizontal="center" vertical="center"/>
      <protection locked="0"/>
    </xf>
    <xf numFmtId="3" fontId="8" fillId="3" borderId="5" xfId="0" quotePrefix="1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Alignment="1"/>
    <xf numFmtId="0" fontId="42" fillId="2" borderId="0" xfId="0" applyFont="1" applyFill="1" applyProtection="1"/>
    <xf numFmtId="0" fontId="43" fillId="0" borderId="0" xfId="1" applyFont="1" applyProtection="1"/>
    <xf numFmtId="0" fontId="3" fillId="0" borderId="0" xfId="1" applyFont="1" applyProtection="1"/>
    <xf numFmtId="0" fontId="42" fillId="2" borderId="0" xfId="0" applyFont="1" applyFill="1" applyAlignment="1"/>
    <xf numFmtId="0" fontId="37" fillId="2" borderId="0" xfId="0" applyFont="1" applyFill="1" applyProtection="1"/>
    <xf numFmtId="0" fontId="3" fillId="0" borderId="0" xfId="0" applyFont="1" applyProtection="1"/>
    <xf numFmtId="0" fontId="8" fillId="0" borderId="0" xfId="1" applyFont="1" applyProtection="1"/>
    <xf numFmtId="0" fontId="8" fillId="0" borderId="0" xfId="0" applyFont="1" applyAlignment="1" applyProtection="1">
      <alignment horizontal="right"/>
    </xf>
    <xf numFmtId="49" fontId="8" fillId="2" borderId="0" xfId="0" applyNumberFormat="1" applyFont="1" applyFill="1" applyAlignment="1" applyProtection="1">
      <alignment horizontal="right"/>
      <protection hidden="1"/>
    </xf>
    <xf numFmtId="0" fontId="8" fillId="2" borderId="0" xfId="0" applyFont="1" applyFill="1"/>
    <xf numFmtId="0" fontId="8" fillId="2" borderId="0" xfId="2" applyFont="1" applyFill="1" applyProtection="1"/>
    <xf numFmtId="0" fontId="3" fillId="0" borderId="0" xfId="0" applyFont="1" applyAlignment="1">
      <alignment horizontal="left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right"/>
    </xf>
    <xf numFmtId="0" fontId="13" fillId="2" borderId="10" xfId="0" applyFont="1" applyFill="1" applyBorder="1" applyAlignment="1">
      <alignment horizontal="left" vertical="center"/>
    </xf>
    <xf numFmtId="0" fontId="25" fillId="0" borderId="7" xfId="2" applyFont="1" applyFill="1" applyBorder="1" applyProtection="1"/>
    <xf numFmtId="0" fontId="8" fillId="0" borderId="7" xfId="2" applyFont="1" applyFill="1" applyBorder="1" applyProtection="1"/>
    <xf numFmtId="0" fontId="25" fillId="0" borderId="0" xfId="2" applyFont="1" applyFill="1" applyBorder="1" applyProtection="1"/>
    <xf numFmtId="0" fontId="8" fillId="0" borderId="0" xfId="2" applyFont="1" applyFill="1" applyBorder="1" applyProtection="1"/>
    <xf numFmtId="0" fontId="25" fillId="0" borderId="6" xfId="2" applyFont="1" applyFill="1" applyBorder="1" applyAlignment="1" applyProtection="1">
      <alignment vertical="center"/>
    </xf>
    <xf numFmtId="0" fontId="25" fillId="0" borderId="10" xfId="2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center"/>
      <protection hidden="1"/>
    </xf>
    <xf numFmtId="0" fontId="48" fillId="0" borderId="0" xfId="0" applyFont="1" applyFill="1"/>
    <xf numFmtId="0" fontId="48" fillId="0" borderId="0" xfId="0" applyFont="1" applyFill="1" applyProtection="1">
      <protection hidden="1"/>
    </xf>
    <xf numFmtId="0" fontId="48" fillId="0" borderId="0" xfId="0" applyFont="1" applyFill="1" applyAlignment="1">
      <alignment vertical="center"/>
    </xf>
    <xf numFmtId="0" fontId="48" fillId="0" borderId="0" xfId="0" applyFont="1" applyFill="1" applyProtection="1"/>
    <xf numFmtId="0" fontId="49" fillId="0" borderId="0" xfId="0" applyFont="1" applyFill="1" applyBorder="1" applyAlignment="1" applyProtection="1">
      <alignment horizontal="center"/>
      <protection hidden="1"/>
    </xf>
    <xf numFmtId="0" fontId="50" fillId="0" borderId="0" xfId="0" applyFont="1" applyFill="1" applyProtection="1"/>
    <xf numFmtId="0" fontId="50" fillId="0" borderId="0" xfId="0" applyFont="1" applyFill="1" applyBorder="1" applyAlignment="1" applyProtection="1">
      <alignment horizontal="left"/>
      <protection hidden="1"/>
    </xf>
    <xf numFmtId="0" fontId="48" fillId="0" borderId="0" xfId="0" applyFont="1" applyFill="1" applyBorder="1"/>
    <xf numFmtId="0" fontId="51" fillId="0" borderId="0" xfId="0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3" fontId="52" fillId="0" borderId="0" xfId="0" applyNumberFormat="1" applyFont="1" applyFill="1" applyBorder="1" applyAlignment="1" applyProtection="1">
      <alignment horizontal="center" vertical="center"/>
      <protection hidden="1"/>
    </xf>
    <xf numFmtId="3" fontId="52" fillId="0" borderId="0" xfId="0" applyNumberFormat="1" applyFont="1" applyFill="1" applyBorder="1" applyAlignment="1" applyProtection="1">
      <alignment horizontal="right" vertical="center"/>
      <protection hidden="1"/>
    </xf>
    <xf numFmtId="0" fontId="48" fillId="0" borderId="0" xfId="0" applyFont="1"/>
    <xf numFmtId="0" fontId="48" fillId="0" borderId="0" xfId="0" applyFont="1" applyAlignment="1">
      <alignment vertical="center"/>
    </xf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53" fillId="4" borderId="0" xfId="0" applyFont="1" applyFill="1" applyAlignment="1">
      <alignment horizontal="center"/>
    </xf>
    <xf numFmtId="0" fontId="53" fillId="4" borderId="0" xfId="0" applyFont="1" applyFill="1" applyAlignment="1">
      <alignment horizontal="center" vertical="center"/>
    </xf>
    <xf numFmtId="0" fontId="45" fillId="0" borderId="0" xfId="1" applyFont="1" applyProtection="1"/>
    <xf numFmtId="0" fontId="47" fillId="6" borderId="0" xfId="2" applyFont="1" applyFill="1" applyProtection="1"/>
    <xf numFmtId="0" fontId="32" fillId="0" borderId="0" xfId="0" applyFont="1" applyAlignment="1">
      <alignment horizontal="left" indent="1"/>
    </xf>
    <xf numFmtId="0" fontId="6" fillId="2" borderId="0" xfId="2" applyFont="1" applyFill="1" applyAlignment="1" applyProtection="1">
      <alignment horizontal="left" indent="1"/>
    </xf>
    <xf numFmtId="0" fontId="42" fillId="2" borderId="0" xfId="0" applyFont="1" applyFill="1" applyAlignment="1" applyProtection="1">
      <alignment horizontal="left" indent="1"/>
    </xf>
    <xf numFmtId="0" fontId="13" fillId="2" borderId="0" xfId="1" applyFont="1" applyFill="1" applyProtection="1"/>
    <xf numFmtId="0" fontId="13" fillId="0" borderId="0" xfId="1" applyFont="1" applyProtection="1"/>
    <xf numFmtId="0" fontId="13" fillId="4" borderId="0" xfId="1" applyFont="1" applyFill="1" applyAlignment="1" applyProtection="1">
      <alignment horizontal="center"/>
    </xf>
    <xf numFmtId="0" fontId="0" fillId="0" borderId="0" xfId="0" applyAlignment="1">
      <alignment wrapText="1"/>
    </xf>
    <xf numFmtId="0" fontId="0" fillId="0" borderId="13" xfId="0" applyBorder="1" applyAlignment="1"/>
    <xf numFmtId="0" fontId="17" fillId="2" borderId="0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left" vertical="top"/>
    </xf>
    <xf numFmtId="0" fontId="11" fillId="0" borderId="0" xfId="1" applyFont="1" applyBorder="1" applyAlignment="1" applyProtection="1">
      <alignment wrapText="1"/>
    </xf>
    <xf numFmtId="0" fontId="0" fillId="0" borderId="0" xfId="0" applyBorder="1" applyAlignment="1"/>
    <xf numFmtId="0" fontId="54" fillId="0" borderId="0" xfId="0" applyFont="1" applyProtection="1"/>
    <xf numFmtId="0" fontId="54" fillId="0" borderId="0" xfId="0" applyFont="1"/>
    <xf numFmtId="3" fontId="8" fillId="3" borderId="2" xfId="1" applyNumberFormat="1" applyFont="1" applyFill="1" applyBorder="1" applyAlignment="1" applyProtection="1">
      <alignment horizontal="center" vertical="center"/>
      <protection locked="0"/>
    </xf>
    <xf numFmtId="3" fontId="13" fillId="4" borderId="2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18" fillId="2" borderId="0" xfId="0" applyFont="1" applyFill="1" applyAlignment="1">
      <alignment vertical="top"/>
    </xf>
    <xf numFmtId="0" fontId="11" fillId="2" borderId="0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6" fillId="2" borderId="0" xfId="0" applyFont="1" applyFill="1" applyBorder="1" applyAlignment="1" applyProtection="1">
      <alignment horizontal="left" indent="1"/>
    </xf>
    <xf numFmtId="0" fontId="48" fillId="8" borderId="0" xfId="0" applyFont="1" applyFill="1"/>
    <xf numFmtId="1" fontId="55" fillId="8" borderId="0" xfId="0" applyNumberFormat="1" applyFont="1" applyFill="1" applyProtection="1"/>
    <xf numFmtId="0" fontId="56" fillId="0" borderId="0" xfId="0" applyFont="1" applyFill="1" applyAlignment="1">
      <alignment horizontal="center" vertical="center"/>
    </xf>
    <xf numFmtId="0" fontId="57" fillId="6" borderId="0" xfId="0" applyFont="1" applyFill="1"/>
    <xf numFmtId="0" fontId="58" fillId="6" borderId="0" xfId="0" applyFont="1" applyFill="1"/>
    <xf numFmtId="0" fontId="58" fillId="6" borderId="0" xfId="0" applyFont="1" applyFill="1" applyProtection="1">
      <protection hidden="1"/>
    </xf>
    <xf numFmtId="0" fontId="57" fillId="6" borderId="0" xfId="0" applyFont="1" applyFill="1" applyProtection="1">
      <protection hidden="1"/>
    </xf>
    <xf numFmtId="0" fontId="57" fillId="6" borderId="0" xfId="0" applyFont="1" applyFill="1" applyAlignment="1">
      <alignment vertical="center"/>
    </xf>
    <xf numFmtId="0" fontId="57" fillId="6" borderId="0" xfId="0" applyFont="1" applyFill="1" applyAlignment="1">
      <alignment horizontal="center"/>
    </xf>
    <xf numFmtId="0" fontId="57" fillId="6" borderId="0" xfId="0" applyFont="1" applyFill="1" applyAlignment="1">
      <alignment horizontal="center" vertical="center"/>
    </xf>
    <xf numFmtId="0" fontId="57" fillId="6" borderId="0" xfId="0" applyFont="1" applyFill="1" applyAlignment="1" applyProtection="1">
      <alignment horizontal="center" vertical="center"/>
      <protection hidden="1"/>
    </xf>
    <xf numFmtId="0" fontId="59" fillId="6" borderId="0" xfId="0" applyFont="1" applyFill="1" applyAlignment="1">
      <alignment vertical="center"/>
    </xf>
    <xf numFmtId="3" fontId="59" fillId="6" borderId="0" xfId="0" applyNumberFormat="1" applyFont="1" applyFill="1" applyBorder="1" applyAlignment="1">
      <alignment horizontal="center"/>
    </xf>
    <xf numFmtId="3" fontId="57" fillId="6" borderId="0" xfId="0" applyNumberFormat="1" applyFont="1" applyFill="1" applyAlignment="1">
      <alignment horizontal="center"/>
    </xf>
    <xf numFmtId="0" fontId="57" fillId="6" borderId="0" xfId="0" applyFont="1" applyFill="1" applyProtection="1"/>
    <xf numFmtId="0" fontId="60" fillId="6" borderId="0" xfId="0" applyFont="1" applyFill="1" applyBorder="1" applyAlignment="1" applyProtection="1">
      <alignment horizontal="center"/>
      <protection hidden="1"/>
    </xf>
    <xf numFmtId="0" fontId="58" fillId="6" borderId="0" xfId="0" applyFont="1" applyFill="1" applyAlignment="1" applyProtection="1">
      <alignment vertical="center"/>
      <protection hidden="1"/>
    </xf>
    <xf numFmtId="0" fontId="58" fillId="6" borderId="0" xfId="0" applyFont="1" applyFill="1" applyBorder="1" applyAlignment="1" applyProtection="1">
      <alignment horizontal="center"/>
      <protection hidden="1"/>
    </xf>
    <xf numFmtId="0" fontId="57" fillId="6" borderId="0" xfId="0" applyFont="1" applyFill="1" applyAlignment="1" applyProtection="1">
      <alignment vertical="center"/>
      <protection hidden="1"/>
    </xf>
    <xf numFmtId="0" fontId="58" fillId="6" borderId="0" xfId="0" applyFont="1" applyFill="1" applyBorder="1" applyAlignment="1" applyProtection="1">
      <alignment horizontal="left"/>
      <protection hidden="1"/>
    </xf>
    <xf numFmtId="0" fontId="57" fillId="6" borderId="0" xfId="0" applyFont="1" applyFill="1" applyAlignment="1" applyProtection="1">
      <alignment horizontal="center"/>
      <protection hidden="1"/>
    </xf>
    <xf numFmtId="0" fontId="61" fillId="6" borderId="0" xfId="0" applyFont="1" applyFill="1" applyBorder="1" applyAlignment="1" applyProtection="1">
      <alignment horizontal="left"/>
      <protection hidden="1"/>
    </xf>
    <xf numFmtId="0" fontId="57" fillId="6" borderId="0" xfId="0" applyFont="1" applyFill="1" applyBorder="1" applyAlignment="1" applyProtection="1">
      <alignment horizontal="center"/>
      <protection hidden="1"/>
    </xf>
    <xf numFmtId="0" fontId="62" fillId="6" borderId="0" xfId="0" applyFont="1" applyFill="1" applyBorder="1" applyProtection="1">
      <protection hidden="1"/>
    </xf>
    <xf numFmtId="0" fontId="62" fillId="6" borderId="0" xfId="0" applyFont="1" applyFill="1" applyBorder="1" applyAlignment="1" applyProtection="1">
      <alignment horizontal="left"/>
      <protection hidden="1"/>
    </xf>
    <xf numFmtId="0" fontId="57" fillId="6" borderId="0" xfId="0" applyFont="1" applyFill="1" applyBorder="1" applyProtection="1">
      <protection hidden="1"/>
    </xf>
    <xf numFmtId="3" fontId="61" fillId="6" borderId="0" xfId="0" applyNumberFormat="1" applyFont="1" applyFill="1" applyBorder="1" applyAlignment="1" applyProtection="1">
      <alignment horizontal="left"/>
      <protection hidden="1"/>
    </xf>
    <xf numFmtId="3" fontId="61" fillId="6" borderId="0" xfId="0" applyNumberFormat="1" applyFont="1" applyFill="1" applyBorder="1" applyAlignment="1" applyProtection="1">
      <alignment horizontal="center" vertical="center"/>
      <protection hidden="1"/>
    </xf>
    <xf numFmtId="0" fontId="60" fillId="6" borderId="0" xfId="0" applyFont="1" applyFill="1" applyAlignment="1" applyProtection="1">
      <alignment horizontal="center"/>
      <protection hidden="1"/>
    </xf>
    <xf numFmtId="0" fontId="58" fillId="6" borderId="0" xfId="0" applyFont="1" applyFill="1" applyAlignment="1" applyProtection="1">
      <alignment horizontal="center"/>
      <protection hidden="1"/>
    </xf>
    <xf numFmtId="0" fontId="63" fillId="6" borderId="0" xfId="0" applyFont="1" applyFill="1" applyAlignment="1" applyProtection="1">
      <alignment horizontal="center"/>
      <protection hidden="1"/>
    </xf>
    <xf numFmtId="3" fontId="59" fillId="6" borderId="0" xfId="0" applyNumberFormat="1" applyFont="1" applyFill="1" applyBorder="1" applyAlignment="1" applyProtection="1">
      <alignment horizontal="left" vertical="center"/>
      <protection hidden="1"/>
    </xf>
    <xf numFmtId="3" fontId="59" fillId="6" borderId="0" xfId="0" applyNumberFormat="1" applyFont="1" applyFill="1" applyBorder="1" applyAlignment="1" applyProtection="1">
      <alignment horizontal="center" vertical="center"/>
      <protection hidden="1"/>
    </xf>
    <xf numFmtId="3" fontId="59" fillId="6" borderId="0" xfId="0" applyNumberFormat="1" applyFont="1" applyFill="1" applyBorder="1" applyAlignment="1" applyProtection="1">
      <alignment horizontal="right" vertical="center"/>
      <protection hidden="1"/>
    </xf>
    <xf numFmtId="0" fontId="60" fillId="6" borderId="0" xfId="0" applyFont="1" applyFill="1" applyAlignment="1">
      <alignment horizontal="center"/>
    </xf>
    <xf numFmtId="0" fontId="46" fillId="8" borderId="0" xfId="0" applyFont="1" applyFill="1" applyProtection="1">
      <protection hidden="1"/>
    </xf>
    <xf numFmtId="0" fontId="64" fillId="8" borderId="0" xfId="0" applyFont="1" applyFill="1" applyAlignment="1" applyProtection="1">
      <alignment horizontal="center"/>
    </xf>
    <xf numFmtId="0" fontId="46" fillId="8" borderId="0" xfId="0" applyFont="1" applyFill="1"/>
    <xf numFmtId="1" fontId="65" fillId="8" borderId="0" xfId="0" applyNumberFormat="1" applyFont="1" applyFill="1" applyProtection="1"/>
    <xf numFmtId="0" fontId="8" fillId="0" borderId="8" xfId="2" applyFont="1" applyFill="1" applyBorder="1" applyProtection="1"/>
    <xf numFmtId="0" fontId="8" fillId="0" borderId="11" xfId="2" applyFont="1" applyFill="1" applyBorder="1" applyProtection="1"/>
    <xf numFmtId="0" fontId="12" fillId="0" borderId="13" xfId="2" applyFont="1" applyFill="1" applyBorder="1" applyProtection="1"/>
    <xf numFmtId="0" fontId="4" fillId="0" borderId="13" xfId="2" applyFont="1" applyFill="1" applyBorder="1" applyProtection="1"/>
    <xf numFmtId="3" fontId="8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18" xfId="1" applyFont="1" applyBorder="1" applyProtection="1"/>
    <xf numFmtId="3" fontId="13" fillId="4" borderId="17" xfId="1" applyNumberFormat="1" applyFont="1" applyFill="1" applyBorder="1" applyAlignment="1" applyProtection="1">
      <alignment horizontal="center" vertical="center"/>
    </xf>
    <xf numFmtId="3" fontId="13" fillId="9" borderId="19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19" fillId="2" borderId="0" xfId="0" applyFont="1" applyFill="1" applyBorder="1" applyAlignment="1" applyProtection="1">
      <alignment horizontal="left" wrapText="1"/>
    </xf>
    <xf numFmtId="0" fontId="29" fillId="2" borderId="0" xfId="0" applyFont="1" applyFill="1" applyBorder="1" applyAlignment="1">
      <alignment horizontal="left" wrapText="1"/>
    </xf>
    <xf numFmtId="0" fontId="35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left" vertical="center" wrapText="1"/>
    </xf>
    <xf numFmtId="0" fontId="30" fillId="0" borderId="0" xfId="0" applyFont="1" applyAlignment="1">
      <alignment wrapText="1"/>
    </xf>
    <xf numFmtId="0" fontId="0" fillId="0" borderId="0" xfId="0" applyAlignment="1"/>
    <xf numFmtId="0" fontId="11" fillId="0" borderId="0" xfId="1" applyFont="1" applyBorder="1" applyAlignment="1" applyProtection="1">
      <alignment horizontal="left" wrapText="1"/>
    </xf>
    <xf numFmtId="0" fontId="11" fillId="0" borderId="7" xfId="1" applyFont="1" applyBorder="1" applyAlignment="1" applyProtection="1">
      <alignment wrapText="1"/>
    </xf>
    <xf numFmtId="0" fontId="0" fillId="0" borderId="7" xfId="0" applyBorder="1" applyAlignment="1"/>
    <xf numFmtId="0" fontId="23" fillId="0" borderId="2" xfId="1" applyFont="1" applyBorder="1" applyAlignment="1" applyProtection="1">
      <alignment horizontal="left" vertical="center" wrapText="1"/>
    </xf>
    <xf numFmtId="0" fontId="34" fillId="0" borderId="2" xfId="1" applyFont="1" applyBorder="1" applyAlignment="1" applyProtection="1">
      <alignment horizontal="left" vertical="center" wrapText="1"/>
    </xf>
    <xf numFmtId="0" fontId="13" fillId="2" borderId="0" xfId="1" applyFont="1" applyFill="1" applyAlignment="1" applyProtection="1"/>
    <xf numFmtId="0" fontId="25" fillId="2" borderId="0" xfId="1" applyFont="1" applyFill="1" applyAlignment="1"/>
    <xf numFmtId="0" fontId="5" fillId="0" borderId="3" xfId="0" applyFont="1" applyBorder="1" applyAlignment="1" applyProtection="1">
      <alignment vertical="center" wrapText="1"/>
    </xf>
    <xf numFmtId="0" fontId="39" fillId="0" borderId="4" xfId="0" applyFont="1" applyBorder="1" applyAlignment="1" applyProtection="1">
      <alignment vertical="center" wrapText="1"/>
    </xf>
    <xf numFmtId="0" fontId="39" fillId="0" borderId="16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34" fillId="0" borderId="7" xfId="0" applyFont="1" applyBorder="1" applyAlignment="1" applyProtection="1">
      <alignment vertical="center" wrapText="1"/>
    </xf>
    <xf numFmtId="0" fontId="34" fillId="0" borderId="8" xfId="0" applyFont="1" applyBorder="1" applyAlignment="1" applyProtection="1">
      <alignment vertical="center" wrapText="1"/>
    </xf>
    <xf numFmtId="0" fontId="25" fillId="2" borderId="0" xfId="1" applyFont="1" applyFill="1" applyAlignment="1" applyProtection="1"/>
    <xf numFmtId="0" fontId="6" fillId="0" borderId="6" xfId="1" applyFont="1" applyBorder="1" applyAlignment="1" applyProtection="1"/>
    <xf numFmtId="0" fontId="10" fillId="0" borderId="7" xfId="1" applyBorder="1" applyAlignment="1" applyProtection="1"/>
    <xf numFmtId="0" fontId="10" fillId="0" borderId="8" xfId="1" applyBorder="1" applyAlignment="1" applyProtection="1"/>
    <xf numFmtId="0" fontId="5" fillId="0" borderId="14" xfId="0" applyFont="1" applyBorder="1" applyAlignment="1" applyProtection="1">
      <alignment vertical="center" wrapText="1"/>
    </xf>
    <xf numFmtId="0" fontId="39" fillId="0" borderId="13" xfId="0" applyFont="1" applyBorder="1" applyAlignment="1" applyProtection="1">
      <alignment vertical="center" wrapText="1"/>
    </xf>
    <xf numFmtId="0" fontId="39" fillId="0" borderId="15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 wrapText="1"/>
    </xf>
    <xf numFmtId="0" fontId="23" fillId="0" borderId="21" xfId="0" applyFont="1" applyBorder="1" applyAlignment="1" applyProtection="1">
      <alignment horizontal="left" vertical="center"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 applyAlignment="1"/>
    <xf numFmtId="0" fontId="6" fillId="0" borderId="7" xfId="0" applyFont="1" applyFill="1" applyBorder="1" applyAlignment="1">
      <alignment horizontal="left"/>
    </xf>
    <xf numFmtId="0" fontId="25" fillId="3" borderId="6" xfId="2" applyFont="1" applyFill="1" applyBorder="1" applyAlignment="1" applyProtection="1">
      <alignment horizontal="center" wrapText="1"/>
      <protection locked="0"/>
    </xf>
    <xf numFmtId="0" fontId="25" fillId="3" borderId="7" xfId="2" applyFont="1" applyFill="1" applyBorder="1" applyAlignment="1" applyProtection="1">
      <alignment horizontal="center" wrapText="1"/>
      <protection locked="0"/>
    </xf>
    <xf numFmtId="0" fontId="25" fillId="3" borderId="8" xfId="2" applyFont="1" applyFill="1" applyBorder="1" applyAlignment="1" applyProtection="1">
      <alignment horizontal="center" wrapText="1"/>
      <protection locked="0"/>
    </xf>
    <xf numFmtId="0" fontId="25" fillId="3" borderId="10" xfId="2" applyFont="1" applyFill="1" applyBorder="1" applyAlignment="1" applyProtection="1">
      <alignment horizontal="center" wrapText="1"/>
      <protection locked="0"/>
    </xf>
    <xf numFmtId="0" fontId="25" fillId="3" borderId="0" xfId="2" applyFont="1" applyFill="1" applyBorder="1" applyAlignment="1" applyProtection="1">
      <alignment horizontal="center" wrapText="1"/>
      <protection locked="0"/>
    </xf>
    <xf numFmtId="0" fontId="25" fillId="3" borderId="11" xfId="2" applyFont="1" applyFill="1" applyBorder="1" applyAlignment="1" applyProtection="1">
      <alignment horizontal="center" wrapText="1"/>
      <protection locked="0"/>
    </xf>
    <xf numFmtId="0" fontId="25" fillId="3" borderId="14" xfId="2" applyFont="1" applyFill="1" applyBorder="1" applyAlignment="1" applyProtection="1">
      <alignment horizontal="center" wrapText="1"/>
      <protection locked="0"/>
    </xf>
    <xf numFmtId="0" fontId="25" fillId="3" borderId="13" xfId="2" applyFont="1" applyFill="1" applyBorder="1" applyAlignment="1" applyProtection="1">
      <alignment horizontal="center" wrapText="1"/>
      <protection locked="0"/>
    </xf>
    <xf numFmtId="0" fontId="25" fillId="3" borderId="15" xfId="2" applyFont="1" applyFill="1" applyBorder="1" applyAlignment="1" applyProtection="1">
      <alignment horizontal="center" wrapText="1"/>
      <protection locked="0"/>
    </xf>
    <xf numFmtId="0" fontId="25" fillId="3" borderId="0" xfId="2" applyFont="1" applyFill="1" applyBorder="1" applyAlignment="1" applyProtection="1">
      <alignment horizontal="center"/>
      <protection locked="0"/>
    </xf>
    <xf numFmtId="0" fontId="25" fillId="3" borderId="11" xfId="2" applyFont="1" applyFill="1" applyBorder="1" applyAlignment="1" applyProtection="1">
      <alignment horizontal="center"/>
      <protection locked="0"/>
    </xf>
    <xf numFmtId="0" fontId="25" fillId="3" borderId="10" xfId="2" applyFont="1" applyFill="1" applyBorder="1" applyAlignment="1" applyProtection="1">
      <alignment horizontal="center"/>
      <protection locked="0"/>
    </xf>
    <xf numFmtId="0" fontId="25" fillId="3" borderId="14" xfId="2" applyFont="1" applyFill="1" applyBorder="1" applyAlignment="1" applyProtection="1">
      <alignment horizontal="center"/>
      <protection locked="0"/>
    </xf>
    <xf numFmtId="0" fontId="25" fillId="3" borderId="13" xfId="2" applyFont="1" applyFill="1" applyBorder="1" applyAlignment="1" applyProtection="1">
      <alignment horizontal="center"/>
      <protection locked="0"/>
    </xf>
    <xf numFmtId="0" fontId="25" fillId="3" borderId="15" xfId="2" applyFont="1" applyFill="1" applyBorder="1" applyAlignment="1" applyProtection="1">
      <alignment horizontal="center"/>
      <protection locked="0"/>
    </xf>
  </cellXfs>
  <cellStyles count="5">
    <cellStyle name="Normal_PV1_2002_d" xfId="1" xr:uid="{00000000-0005-0000-0000-000000000000}"/>
    <cellStyle name="Normal_PV1_2002_f" xfId="2" xr:uid="{00000000-0005-0000-0000-000001000000}"/>
    <cellStyle name="Normal_PV2_2002_f_page1" xfId="3" xr:uid="{00000000-0005-0000-0000-000002000000}"/>
    <cellStyle name="Standard" xfId="0" builtinId="0"/>
    <cellStyle name="xxx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41909</xdr:colOff>
      <xdr:row>35</xdr:row>
      <xdr:rowOff>36195</xdr:rowOff>
    </xdr:from>
    <xdr:to>
      <xdr:col>12</xdr:col>
      <xdr:colOff>12629</xdr:colOff>
      <xdr:row>42</xdr:row>
      <xdr:rowOff>55245</xdr:rowOff>
    </xdr:to>
    <xdr:sp macro="" textlink="">
      <xdr:nvSpPr>
        <xdr:cNvPr id="1046" name="Rectangle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5535929" y="8258175"/>
          <a:ext cx="2592000" cy="14668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1716405</xdr:colOff>
      <xdr:row>35</xdr:row>
      <xdr:rowOff>66675</xdr:rowOff>
    </xdr:from>
    <xdr:to>
      <xdr:col>7</xdr:col>
      <xdr:colOff>2049780</xdr:colOff>
      <xdr:row>42</xdr:row>
      <xdr:rowOff>38100</xdr:rowOff>
    </xdr:to>
    <xdr:sp macro="" textlink="">
      <xdr:nvSpPr>
        <xdr:cNvPr id="1050" name="AutoShape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/>
        </xdr:cNvSpPr>
      </xdr:nvSpPr>
      <xdr:spPr bwMode="auto">
        <a:xfrm>
          <a:off x="4779645" y="8288655"/>
          <a:ext cx="333375" cy="1266825"/>
        </a:xfrm>
        <a:prstGeom prst="rightBrace">
          <a:avLst>
            <a:gd name="adj1" fmla="val 38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0</xdr:row>
      <xdr:rowOff>180975</xdr:rowOff>
    </xdr:from>
    <xdr:to>
      <xdr:col>6</xdr:col>
      <xdr:colOff>190500</xdr:colOff>
      <xdr:row>4</xdr:row>
      <xdr:rowOff>9525</xdr:rowOff>
    </xdr:to>
    <xdr:pic>
      <xdr:nvPicPr>
        <xdr:cNvPr id="1051" name="Picture 14" descr="Logo_CMYK_pos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5"/>
          <a:ext cx="2857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2133600</xdr:colOff>
      <xdr:row>0</xdr:row>
      <xdr:rowOff>104775</xdr:rowOff>
    </xdr:from>
    <xdr:to>
      <xdr:col>12</xdr:col>
      <xdr:colOff>152400</xdr:colOff>
      <xdr:row>4</xdr:row>
      <xdr:rowOff>38100</xdr:rowOff>
    </xdr:to>
    <xdr:pic>
      <xdr:nvPicPr>
        <xdr:cNvPr id="1052" name="Imag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04775"/>
          <a:ext cx="3181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22</xdr:row>
      <xdr:rowOff>171450</xdr:rowOff>
    </xdr:from>
    <xdr:to>
      <xdr:col>6</xdr:col>
      <xdr:colOff>161925</xdr:colOff>
      <xdr:row>31</xdr:row>
      <xdr:rowOff>142875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57225" y="4448175"/>
          <a:ext cx="4638675" cy="1685925"/>
        </a:xfrm>
        <a:prstGeom prst="rect">
          <a:avLst/>
        </a:prstGeom>
        <a:solidFill>
          <a:srgbClr val="E3E3E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ctr" rtl="0">
            <a:lnSpc>
              <a:spcPts val="1100"/>
            </a:lnSpc>
            <a:defRPr sz="1000"/>
          </a:pPr>
          <a:r>
            <a:rPr lang="de-CH" sz="1100" b="1" i="0" u="none" strike="noStrike" baseline="0">
              <a:solidFill>
                <a:srgbClr val="DD0806"/>
              </a:solidFill>
              <a:latin typeface="55 Helvetica Roman"/>
            </a:rPr>
            <a:t>Bitte schicken Sie das Formular nur zurück, wenn Sie alle Fehler korrigiert haben.</a:t>
          </a:r>
        </a:p>
        <a:p>
          <a:pPr algn="l" rtl="0">
            <a:lnSpc>
              <a:spcPts val="1000"/>
            </a:lnSpc>
            <a:defRPr sz="1000"/>
          </a:pPr>
          <a:endParaRPr lang="de-CH" sz="1000" b="1" i="0" u="none" strike="noStrike" baseline="0">
            <a:solidFill>
              <a:srgbClr val="DD0806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1" i="0" u="none" strike="noStrike" baseline="0">
            <a:solidFill>
              <a:srgbClr val="DD0806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1" i="0" u="none" strike="noStrike" baseline="0">
            <a:solidFill>
              <a:srgbClr val="DD0806"/>
            </a:solidFill>
            <a:latin typeface="55 Helvetica Roman"/>
          </a:endParaRPr>
        </a:p>
        <a:p>
          <a:pPr algn="ctr" rtl="0">
            <a:lnSpc>
              <a:spcPts val="10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55 Helvetica Roman"/>
            </a:rPr>
            <a:t>Bei Warnungen bitte einen erklärenden Kommentar unter T 2.3 angeben.</a:t>
          </a:r>
          <a:endParaRPr lang="de-CH" sz="1000" b="1" i="0" u="none" strike="noStrike" baseline="0">
            <a:solidFill>
              <a:srgbClr val="DD0806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1</xdr:col>
      <xdr:colOff>657225</xdr:colOff>
      <xdr:row>11</xdr:row>
      <xdr:rowOff>257174</xdr:rowOff>
    </xdr:from>
    <xdr:to>
      <xdr:col>6</xdr:col>
      <xdr:colOff>171450</xdr:colOff>
      <xdr:row>21</xdr:row>
      <xdr:rowOff>190499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657225" y="2362199"/>
          <a:ext cx="4648200" cy="19145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55 Helvetica Roman"/>
            </a:rPr>
            <a:t>Jede Änderung der Formatierung des Excel-Dokuments ist untersagt und wäre gleichbedeutend mit einer Urkundenfälschung.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55 Helvetica Roman"/>
            </a:rPr>
            <a:t>(-&gt; insbesondere das Einfügen oder Entfernen von Zeilen, Spalten, Seiten, Berechnungsformeln, Plausibilitätsmeldungen sowie die Aufhebung des Schutzes der Blätter und Veränderung der Struktur des Excel-Dokuments mittels Passwörter).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55 Helvetica Roman"/>
            </a:rPr>
            <a:t>Die Funktion "Ausschneiden-Einfügen" darf nicht verwendet werden, weil dadurch das Formular unbrauchbar wird: es muss in diesem Fall ein neues Formular vollständig ausgefüllt werden. "Kopieren-Einfügen" ist erlaubt.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4:Q66"/>
  <sheetViews>
    <sheetView showGridLines="0" tabSelected="1" workbookViewId="0">
      <selection activeCell="H13" sqref="H13"/>
    </sheetView>
  </sheetViews>
  <sheetFormatPr baseColWidth="10" defaultColWidth="11.53515625" defaultRowHeight="15.5"/>
  <cols>
    <col min="1" max="1" width="2.3046875" style="2" customWidth="1"/>
    <col min="2" max="5" width="5.69140625" style="2" customWidth="1"/>
    <col min="6" max="6" width="9.23046875" style="2" customWidth="1"/>
    <col min="7" max="7" width="2.4609375" style="2" customWidth="1"/>
    <col min="8" max="8" width="25.69140625" style="2" customWidth="1"/>
    <col min="9" max="9" width="3.3046875" style="2" customWidth="1"/>
    <col min="10" max="10" width="11.53515625" style="2"/>
    <col min="11" max="11" width="12.3046875" style="2" customWidth="1"/>
    <col min="12" max="12" width="7.3046875" style="2" customWidth="1"/>
    <col min="13" max="13" width="11.53515625" style="2"/>
    <col min="14" max="17" width="11.53515625" style="220"/>
    <col min="18" max="16384" width="11.53515625" style="2"/>
  </cols>
  <sheetData>
    <row r="4" spans="1:16" ht="28.9" customHeight="1"/>
    <row r="5" spans="1:16" ht="18" customHeight="1"/>
    <row r="6" spans="1:16" ht="16.5">
      <c r="A6" s="53"/>
      <c r="B6" s="128" t="s">
        <v>88</v>
      </c>
      <c r="C6" s="19"/>
      <c r="D6" s="19"/>
      <c r="E6" s="19"/>
      <c r="F6" s="19"/>
      <c r="G6" s="19"/>
      <c r="H6" s="19"/>
      <c r="I6" s="19"/>
      <c r="J6" s="1"/>
      <c r="K6" s="1"/>
      <c r="L6" s="194" t="s">
        <v>71</v>
      </c>
      <c r="M6" s="106" t="str">
        <f>" "</f>
        <v xml:space="preserve"> </v>
      </c>
      <c r="N6" s="286"/>
      <c r="O6" s="287" t="s">
        <v>80</v>
      </c>
      <c r="P6" s="287" t="s">
        <v>42</v>
      </c>
    </row>
    <row r="7" spans="1:16" ht="18">
      <c r="A7" s="54"/>
      <c r="B7" s="45"/>
      <c r="C7" s="19"/>
      <c r="D7" s="19"/>
      <c r="E7" s="19"/>
      <c r="F7" s="19"/>
      <c r="G7" s="19"/>
      <c r="H7" s="19"/>
      <c r="I7" s="19"/>
      <c r="J7" s="1"/>
      <c r="K7" s="97"/>
      <c r="L7" s="1"/>
      <c r="N7" s="288"/>
      <c r="O7" s="289" t="s">
        <v>43</v>
      </c>
      <c r="P7" s="289" t="s">
        <v>44</v>
      </c>
    </row>
    <row r="8" spans="1:16" ht="19.5" customHeight="1">
      <c r="A8" s="19"/>
      <c r="B8" s="20" t="s">
        <v>75</v>
      </c>
      <c r="C8" s="19"/>
      <c r="D8" s="19"/>
      <c r="E8" s="19"/>
      <c r="F8" s="19"/>
      <c r="G8" s="19"/>
      <c r="H8" s="21"/>
      <c r="J8" s="1"/>
      <c r="K8" s="1"/>
      <c r="L8" s="1"/>
      <c r="N8" s="288"/>
      <c r="O8" s="289">
        <v>19</v>
      </c>
      <c r="P8" s="289" t="s">
        <v>45</v>
      </c>
    </row>
    <row r="9" spans="1:16" ht="21.75" customHeight="1">
      <c r="A9" s="19"/>
      <c r="B9" s="20" t="s">
        <v>70</v>
      </c>
      <c r="C9" s="19"/>
      <c r="D9" s="19"/>
      <c r="E9" s="19"/>
      <c r="F9" s="19"/>
      <c r="G9" s="19"/>
      <c r="H9" s="21"/>
      <c r="I9" s="19"/>
      <c r="J9" s="198" t="s">
        <v>198</v>
      </c>
      <c r="K9" s="109"/>
      <c r="N9" s="288"/>
      <c r="O9" s="289">
        <v>16</v>
      </c>
      <c r="P9" s="289" t="s">
        <v>46</v>
      </c>
    </row>
    <row r="10" spans="1:16" ht="13.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N10" s="288"/>
      <c r="O10" s="289">
        <v>15</v>
      </c>
      <c r="P10" s="289" t="s">
        <v>47</v>
      </c>
    </row>
    <row r="11" spans="1:16" ht="20.25" customHeight="1">
      <c r="A11" s="19"/>
      <c r="B11" s="19"/>
      <c r="C11" s="19" t="s">
        <v>27</v>
      </c>
      <c r="D11" s="19"/>
      <c r="E11" s="19"/>
      <c r="F11" s="19"/>
      <c r="G11" s="19"/>
      <c r="H11" s="59">
        <v>2024</v>
      </c>
      <c r="I11" s="19"/>
      <c r="J11" s="1"/>
      <c r="K11" s="1"/>
      <c r="L11" s="1"/>
      <c r="N11" s="288"/>
      <c r="O11" s="289">
        <v>2</v>
      </c>
      <c r="P11" s="289" t="s">
        <v>48</v>
      </c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N12" s="288"/>
      <c r="O12" s="289">
        <v>13</v>
      </c>
      <c r="P12" s="289" t="s">
        <v>49</v>
      </c>
    </row>
    <row r="13" spans="1:16" ht="30" customHeight="1">
      <c r="A13" s="19"/>
      <c r="B13" s="19"/>
      <c r="C13" s="298" t="s">
        <v>186</v>
      </c>
      <c r="D13" s="304"/>
      <c r="E13" s="304"/>
      <c r="F13" s="305"/>
      <c r="G13" s="19"/>
      <c r="H13" s="22"/>
      <c r="I13" s="19"/>
      <c r="J13" s="131" t="str">
        <f>IF(H13="","",LOOKUP(H13,P$8:P$33,O$8:O$33))</f>
        <v/>
      </c>
      <c r="K13" s="132" t="s">
        <v>81</v>
      </c>
      <c r="L13" s="1"/>
      <c r="N13" s="288"/>
      <c r="O13" s="289">
        <v>12</v>
      </c>
      <c r="P13" s="289" t="s">
        <v>50</v>
      </c>
    </row>
    <row r="14" spans="1:16">
      <c r="A14" s="19"/>
      <c r="B14" s="19"/>
      <c r="C14" s="101"/>
      <c r="D14" s="101"/>
      <c r="E14" s="101"/>
      <c r="F14" s="19"/>
      <c r="G14" s="19"/>
      <c r="H14" s="19"/>
      <c r="I14" s="19"/>
      <c r="J14" s="1"/>
      <c r="K14" s="1"/>
      <c r="L14" s="1"/>
      <c r="N14" s="288"/>
      <c r="O14" s="289">
        <v>10</v>
      </c>
      <c r="P14" s="289" t="s">
        <v>51</v>
      </c>
    </row>
    <row r="15" spans="1:16" ht="33" customHeight="1">
      <c r="A15" s="19"/>
      <c r="B15" s="19"/>
      <c r="C15" s="298" t="s">
        <v>79</v>
      </c>
      <c r="D15" s="299"/>
      <c r="E15" s="299"/>
      <c r="F15" s="19"/>
      <c r="G15" s="19"/>
      <c r="H15" s="23"/>
      <c r="I15" s="19"/>
      <c r="J15" s="1"/>
      <c r="K15" s="1"/>
      <c r="L15" s="1"/>
      <c r="M15" s="197"/>
      <c r="N15" s="288"/>
      <c r="O15" s="289">
        <v>25</v>
      </c>
      <c r="P15" s="289" t="s">
        <v>52</v>
      </c>
    </row>
    <row r="16" spans="1:16">
      <c r="A16" s="19"/>
      <c r="B16" s="19"/>
      <c r="C16" s="101"/>
      <c r="D16" s="101"/>
      <c r="E16" s="101"/>
      <c r="F16" s="19"/>
      <c r="G16" s="19"/>
      <c r="H16" s="19"/>
      <c r="I16" s="19"/>
      <c r="J16" s="1"/>
      <c r="K16" s="1"/>
      <c r="L16" s="1"/>
      <c r="N16" s="288"/>
      <c r="O16" s="289">
        <v>8</v>
      </c>
      <c r="P16" s="289" t="s">
        <v>53</v>
      </c>
    </row>
    <row r="17" spans="1:16" ht="47.25" customHeight="1">
      <c r="A17" s="19"/>
      <c r="B17" s="19"/>
      <c r="C17" s="127" t="s">
        <v>26</v>
      </c>
      <c r="D17" s="127"/>
      <c r="E17" s="101"/>
      <c r="F17" s="19"/>
      <c r="G17" s="19"/>
      <c r="H17" s="22"/>
      <c r="I17" s="19"/>
      <c r="J17" s="1"/>
      <c r="K17" s="302" t="s">
        <v>104</v>
      </c>
      <c r="L17" s="303"/>
      <c r="N17" s="288"/>
      <c r="O17" s="289">
        <v>18</v>
      </c>
      <c r="P17" s="289" t="s">
        <v>54</v>
      </c>
    </row>
    <row r="18" spans="1:16">
      <c r="A18" s="19"/>
      <c r="B18" s="19"/>
      <c r="C18" s="101"/>
      <c r="D18" s="101"/>
      <c r="E18" s="101"/>
      <c r="F18" s="19"/>
      <c r="G18" s="19"/>
      <c r="H18" s="19"/>
      <c r="I18" s="19"/>
      <c r="J18" s="1"/>
      <c r="K18" s="145" t="s">
        <v>1</v>
      </c>
      <c r="L18" s="225" t="str">
        <f>IF(N18&gt;0,"siehe", "ok")</f>
        <v>siehe</v>
      </c>
      <c r="N18" s="289">
        <f>SUM(N19:N22)</f>
        <v>3</v>
      </c>
      <c r="O18" s="289">
        <v>26</v>
      </c>
      <c r="P18" s="289" t="s">
        <v>55</v>
      </c>
    </row>
    <row r="19" spans="1:16" ht="21.75" customHeight="1">
      <c r="A19" s="19"/>
      <c r="B19" s="19"/>
      <c r="C19" s="127" t="s">
        <v>76</v>
      </c>
      <c r="D19" s="127"/>
      <c r="E19" s="101"/>
      <c r="F19" s="19"/>
      <c r="G19" s="19"/>
      <c r="H19" s="108"/>
      <c r="I19" s="19"/>
      <c r="J19" s="1"/>
      <c r="K19" s="1"/>
      <c r="L19" s="225" t="str">
        <f>IF(N19&gt;0,"1.1", "")</f>
        <v>1.1</v>
      </c>
      <c r="N19" s="289">
        <f>IF('1.1'!B27&lt;&gt;"",1,0)</f>
        <v>1</v>
      </c>
      <c r="O19" s="289">
        <v>3</v>
      </c>
      <c r="P19" s="289" t="s">
        <v>56</v>
      </c>
    </row>
    <row r="20" spans="1:16">
      <c r="A20" s="19"/>
      <c r="B20" s="19"/>
      <c r="C20" s="101"/>
      <c r="D20" s="101"/>
      <c r="E20" s="101"/>
      <c r="F20" s="19"/>
      <c r="G20" s="19"/>
      <c r="H20" s="19"/>
      <c r="I20" s="19"/>
      <c r="J20" s="1"/>
      <c r="K20" s="6"/>
      <c r="L20" s="225" t="str">
        <f>IF(N20&gt;0,"2.1", "")</f>
        <v>2.1</v>
      </c>
      <c r="N20" s="289">
        <f>IF('2.1'!B47&lt;&gt;"",1,0)</f>
        <v>1</v>
      </c>
      <c r="O20" s="289">
        <v>24</v>
      </c>
      <c r="P20" s="289" t="s">
        <v>57</v>
      </c>
    </row>
    <row r="21" spans="1:16" ht="24" customHeight="1">
      <c r="A21" s="19"/>
      <c r="B21" s="19"/>
      <c r="C21" s="127" t="s">
        <v>77</v>
      </c>
      <c r="D21" s="127"/>
      <c r="E21" s="101"/>
      <c r="F21" s="19"/>
      <c r="G21" s="19"/>
      <c r="H21" s="108"/>
      <c r="I21" s="19"/>
      <c r="J21" s="1"/>
      <c r="K21" s="1"/>
      <c r="L21" s="226" t="str">
        <f>IF(N21&gt;0,"2.2", "")</f>
        <v>2.2</v>
      </c>
      <c r="N21" s="289">
        <f>IF('2.2'!B34&lt;&gt;"",1,0)</f>
        <v>1</v>
      </c>
      <c r="O21" s="289">
        <v>7</v>
      </c>
      <c r="P21" s="289" t="s">
        <v>58</v>
      </c>
    </row>
    <row r="22" spans="1:16">
      <c r="A22" s="19"/>
      <c r="B22" s="19"/>
      <c r="C22" s="101"/>
      <c r="D22" s="101"/>
      <c r="E22" s="101"/>
      <c r="F22" s="19"/>
      <c r="G22" s="19"/>
      <c r="H22" s="19"/>
      <c r="I22" s="19"/>
      <c r="J22" s="1"/>
      <c r="K22" s="1"/>
      <c r="L22" s="253"/>
      <c r="N22" s="289"/>
      <c r="O22" s="289">
        <v>6</v>
      </c>
      <c r="P22" s="289" t="s">
        <v>59</v>
      </c>
    </row>
    <row r="23" spans="1:16" ht="18.75" customHeight="1">
      <c r="A23" s="19"/>
      <c r="B23" s="19"/>
      <c r="C23" s="127" t="s">
        <v>25</v>
      </c>
      <c r="D23" s="127"/>
      <c r="E23" s="101"/>
      <c r="F23" s="19"/>
      <c r="G23" s="19"/>
      <c r="H23" s="108"/>
      <c r="I23" s="19"/>
      <c r="J23" s="1"/>
      <c r="K23" s="1"/>
      <c r="L23" s="1"/>
      <c r="N23" s="288"/>
      <c r="O23" s="289">
        <v>17</v>
      </c>
      <c r="P23" s="289" t="s">
        <v>60</v>
      </c>
    </row>
    <row r="24" spans="1:16">
      <c r="A24" s="19"/>
      <c r="B24" s="19"/>
      <c r="C24" s="19"/>
      <c r="D24" s="19"/>
      <c r="E24" s="19"/>
      <c r="F24" s="19"/>
      <c r="G24" s="19"/>
      <c r="H24" s="24"/>
      <c r="I24" s="19"/>
      <c r="J24" s="1"/>
      <c r="K24" s="1"/>
      <c r="L24" s="1"/>
      <c r="N24" s="288"/>
      <c r="O24" s="289">
        <v>14</v>
      </c>
      <c r="P24" s="289" t="s">
        <v>61</v>
      </c>
    </row>
    <row r="25" spans="1:16">
      <c r="A25" s="19"/>
      <c r="B25" s="19"/>
      <c r="C25" s="19"/>
      <c r="D25" s="19"/>
      <c r="E25" s="19"/>
      <c r="F25" s="19"/>
      <c r="G25" s="19"/>
      <c r="H25" s="24"/>
      <c r="I25" s="19"/>
      <c r="J25" s="1"/>
      <c r="K25" s="1"/>
      <c r="L25" s="1"/>
      <c r="N25" s="288"/>
      <c r="O25" s="289">
        <v>11</v>
      </c>
      <c r="P25" s="289" t="s">
        <v>62</v>
      </c>
    </row>
    <row r="26" spans="1:16" ht="15" customHeight="1">
      <c r="A26" s="19"/>
      <c r="B26" s="166"/>
      <c r="C26" s="19"/>
      <c r="D26" s="98"/>
      <c r="E26" s="98"/>
      <c r="F26" s="98"/>
      <c r="G26" s="19"/>
      <c r="H26" s="1"/>
      <c r="I26" s="99"/>
      <c r="J26" s="1"/>
      <c r="K26" s="1"/>
      <c r="L26" s="1"/>
      <c r="N26" s="288"/>
      <c r="O26" s="289">
        <v>5</v>
      </c>
      <c r="P26" s="289" t="s">
        <v>63</v>
      </c>
    </row>
    <row r="27" spans="1:16" ht="29.25" customHeight="1">
      <c r="A27" s="19"/>
      <c r="B27" s="245" t="s">
        <v>96</v>
      </c>
      <c r="C27" s="19"/>
      <c r="D27" s="19"/>
      <c r="E27" s="19"/>
      <c r="F27" s="19"/>
      <c r="G27" s="19"/>
      <c r="H27" s="1"/>
      <c r="I27" s="100"/>
      <c r="J27" s="1"/>
      <c r="K27" s="1"/>
      <c r="L27" s="1"/>
      <c r="N27" s="288"/>
      <c r="O27" s="289">
        <v>20</v>
      </c>
      <c r="P27" s="289" t="s">
        <v>64</v>
      </c>
    </row>
    <row r="28" spans="1:16" ht="23.25" customHeight="1">
      <c r="A28" s="19"/>
      <c r="B28" s="110" t="s">
        <v>187</v>
      </c>
      <c r="C28" s="19"/>
      <c r="D28" s="19"/>
      <c r="E28" s="19"/>
      <c r="F28" s="19"/>
      <c r="G28" s="19"/>
      <c r="H28" s="1"/>
      <c r="I28" s="144"/>
      <c r="J28" s="143"/>
      <c r="K28" s="143"/>
      <c r="L28" s="1"/>
      <c r="N28" s="288"/>
      <c r="O28" s="289">
        <v>21</v>
      </c>
      <c r="P28" s="289" t="s">
        <v>65</v>
      </c>
    </row>
    <row r="29" spans="1:16" ht="7.5" customHeight="1">
      <c r="A29" s="19"/>
      <c r="B29" s="101"/>
      <c r="C29" s="19"/>
      <c r="D29" s="19"/>
      <c r="E29" s="19"/>
      <c r="F29" s="19"/>
      <c r="G29" s="19"/>
      <c r="H29" s="1"/>
      <c r="I29" s="19"/>
      <c r="J29" s="99"/>
      <c r="K29" s="1"/>
      <c r="L29" s="1"/>
      <c r="N29" s="288"/>
      <c r="O29" s="289">
        <v>4</v>
      </c>
      <c r="P29" s="289" t="s">
        <v>66</v>
      </c>
    </row>
    <row r="30" spans="1:16" ht="24" customHeight="1">
      <c r="A30" s="19"/>
      <c r="B30" s="247" t="s">
        <v>190</v>
      </c>
      <c r="C30" s="101"/>
      <c r="D30" s="19"/>
      <c r="E30" s="19"/>
      <c r="F30" s="19"/>
      <c r="G30" s="19"/>
      <c r="H30" s="1"/>
      <c r="I30" s="300"/>
      <c r="J30" s="301"/>
      <c r="K30" s="136"/>
      <c r="L30" s="1"/>
      <c r="N30" s="288"/>
      <c r="O30" s="289">
        <v>22</v>
      </c>
      <c r="P30" s="289" t="s">
        <v>67</v>
      </c>
    </row>
    <row r="31" spans="1:16" ht="9.75" customHeight="1">
      <c r="A31" s="19"/>
      <c r="B31" s="248"/>
      <c r="C31" s="19"/>
      <c r="D31" s="19"/>
      <c r="E31" s="19"/>
      <c r="F31" s="19"/>
      <c r="G31" s="19"/>
      <c r="H31" s="1"/>
      <c r="I31" s="19"/>
      <c r="J31" s="99"/>
      <c r="L31" s="1"/>
      <c r="N31" s="288"/>
      <c r="O31" s="289">
        <v>23</v>
      </c>
      <c r="P31" s="289" t="s">
        <v>68</v>
      </c>
    </row>
    <row r="32" spans="1:16" ht="16.5" customHeight="1">
      <c r="A32" s="19"/>
      <c r="B32" s="249" t="s">
        <v>191</v>
      </c>
      <c r="C32" s="19"/>
      <c r="D32" s="19"/>
      <c r="E32" s="19"/>
      <c r="F32" s="19"/>
      <c r="G32" s="19"/>
      <c r="H32" s="1"/>
      <c r="I32" s="129"/>
      <c r="J32" s="136"/>
      <c r="K32" s="137"/>
      <c r="L32" s="1"/>
      <c r="N32" s="288"/>
      <c r="O32" s="289">
        <v>9</v>
      </c>
      <c r="P32" s="289" t="s">
        <v>69</v>
      </c>
    </row>
    <row r="33" spans="1:16" ht="13.5" customHeight="1">
      <c r="A33" s="19"/>
      <c r="B33" s="249" t="s">
        <v>192</v>
      </c>
      <c r="C33" s="19"/>
      <c r="D33" s="19"/>
      <c r="E33" s="19"/>
      <c r="F33" s="19"/>
      <c r="G33" s="19"/>
      <c r="H33" s="1"/>
      <c r="I33" s="67"/>
      <c r="J33" s="67"/>
      <c r="K33" s="1"/>
      <c r="L33" s="1"/>
      <c r="N33" s="288"/>
      <c r="O33" s="289">
        <v>1</v>
      </c>
      <c r="P33" s="289" t="s">
        <v>194</v>
      </c>
    </row>
    <row r="34" spans="1:16">
      <c r="A34" s="19"/>
      <c r="B34" s="60"/>
      <c r="C34" s="24"/>
      <c r="D34" s="60"/>
      <c r="E34" s="19"/>
      <c r="F34" s="19"/>
      <c r="G34" s="19"/>
      <c r="H34" s="199"/>
      <c r="I34" s="67"/>
      <c r="J34" s="67"/>
      <c r="K34" s="1"/>
      <c r="L34" s="1"/>
      <c r="N34" s="251"/>
      <c r="O34" s="252"/>
      <c r="P34" s="252"/>
    </row>
    <row r="35" spans="1:16" ht="17.25" customHeight="1">
      <c r="A35" s="19"/>
      <c r="B35" s="1"/>
      <c r="C35" s="19"/>
      <c r="D35" s="19"/>
      <c r="E35" s="19"/>
      <c r="F35" s="19"/>
      <c r="G35" s="19"/>
      <c r="H35" s="1"/>
      <c r="I35" s="101"/>
      <c r="J35" s="101" t="s">
        <v>28</v>
      </c>
      <c r="K35" s="1"/>
      <c r="L35" s="1"/>
      <c r="N35" s="251"/>
      <c r="O35" s="252"/>
      <c r="P35" s="252"/>
    </row>
    <row r="36" spans="1:16">
      <c r="A36" s="19"/>
      <c r="B36" s="110"/>
      <c r="C36" s="19"/>
      <c r="D36" s="19"/>
      <c r="E36" s="19"/>
      <c r="F36" s="19"/>
      <c r="G36" s="19"/>
      <c r="H36" s="1"/>
      <c r="I36" s="101"/>
      <c r="J36" s="1"/>
      <c r="K36" s="1"/>
      <c r="L36" s="1"/>
      <c r="N36" s="251"/>
      <c r="O36" s="252"/>
      <c r="P36" s="252"/>
    </row>
    <row r="37" spans="1:16" ht="14.25" customHeight="1">
      <c r="A37" s="19"/>
      <c r="B37" s="111"/>
      <c r="C37" s="19"/>
      <c r="D37" s="19"/>
      <c r="E37" s="19"/>
      <c r="F37" s="19"/>
      <c r="G37" s="19"/>
      <c r="H37" s="1"/>
      <c r="I37" s="19"/>
      <c r="J37" s="1"/>
      <c r="K37" s="1"/>
      <c r="L37" s="1"/>
      <c r="N37" s="251"/>
      <c r="O37" s="252"/>
      <c r="P37" s="252"/>
    </row>
    <row r="38" spans="1:16" ht="12" customHeight="1">
      <c r="A38" s="19"/>
      <c r="B38" s="110" t="s">
        <v>188</v>
      </c>
      <c r="C38" s="19"/>
      <c r="D38" s="19"/>
      <c r="E38" s="19"/>
      <c r="F38" s="19"/>
      <c r="G38" s="19"/>
      <c r="H38" s="1"/>
      <c r="I38" s="19"/>
      <c r="K38" s="1"/>
      <c r="L38" s="1"/>
      <c r="N38" s="251"/>
      <c r="O38" s="252"/>
      <c r="P38" s="252"/>
    </row>
    <row r="39" spans="1:16" ht="7.5" customHeight="1">
      <c r="A39" s="19"/>
      <c r="B39" s="103"/>
      <c r="C39" s="19"/>
      <c r="D39" s="19"/>
      <c r="E39" s="19"/>
      <c r="F39" s="19"/>
      <c r="G39" s="19"/>
      <c r="H39" s="1"/>
      <c r="I39" s="19"/>
      <c r="K39" s="1"/>
      <c r="L39" s="1"/>
      <c r="N39" s="251"/>
      <c r="O39" s="252"/>
      <c r="P39" s="252"/>
    </row>
    <row r="40" spans="1:16" ht="24" customHeight="1">
      <c r="A40" s="19"/>
      <c r="B40" s="250" t="s">
        <v>193</v>
      </c>
      <c r="C40" s="19"/>
      <c r="D40" s="19"/>
      <c r="E40" s="19"/>
      <c r="F40" s="1"/>
      <c r="G40" s="19"/>
      <c r="H40" s="1"/>
      <c r="K40" s="1"/>
      <c r="L40" s="1"/>
      <c r="N40" s="251"/>
      <c r="O40" s="252"/>
      <c r="P40" s="252"/>
    </row>
    <row r="41" spans="1:16">
      <c r="A41" s="1"/>
      <c r="B41" s="166"/>
      <c r="C41" s="19"/>
      <c r="D41" s="19"/>
      <c r="E41" s="19"/>
      <c r="F41" s="1"/>
      <c r="G41" s="1"/>
      <c r="H41" s="1"/>
      <c r="K41" s="1"/>
      <c r="L41" s="1"/>
      <c r="M41" s="1"/>
      <c r="N41" s="251"/>
      <c r="O41" s="252"/>
      <c r="P41" s="252"/>
    </row>
    <row r="42" spans="1:16">
      <c r="A42" s="1"/>
      <c r="C42" s="1"/>
      <c r="D42" s="1"/>
      <c r="E42" s="1"/>
      <c r="F42" s="1"/>
      <c r="G42" s="1"/>
      <c r="H42" s="1"/>
      <c r="K42" s="1"/>
      <c r="L42" s="1"/>
      <c r="N42" s="251"/>
      <c r="O42" s="252"/>
      <c r="P42" s="252"/>
    </row>
    <row r="43" spans="1:16">
      <c r="A43" s="102"/>
      <c r="B43" s="1"/>
      <c r="C43" s="1"/>
      <c r="D43" s="1"/>
      <c r="E43" s="1"/>
      <c r="F43" s="1"/>
      <c r="G43" s="1"/>
      <c r="H43" s="1"/>
      <c r="K43" s="1"/>
      <c r="L43" s="1"/>
      <c r="N43" s="251"/>
      <c r="O43" s="252"/>
      <c r="P43" s="252"/>
    </row>
    <row r="44" spans="1:16">
      <c r="A44" s="1"/>
      <c r="B44" s="246" t="str">
        <f>"bis zum 30. Juni "&amp;H11+1</f>
        <v>bis zum 30. Juni 2025</v>
      </c>
      <c r="C44" s="1"/>
      <c r="D44" s="1"/>
      <c r="E44" s="1"/>
      <c r="F44" s="1"/>
      <c r="G44" s="1"/>
      <c r="H44" s="1"/>
      <c r="I44" s="1"/>
      <c r="J44" s="1"/>
      <c r="K44" s="1"/>
      <c r="L44" s="1"/>
      <c r="N44" s="251"/>
      <c r="O44" s="252"/>
      <c r="P44" s="252"/>
    </row>
    <row r="45" spans="1:16" ht="10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251"/>
      <c r="O45" s="252"/>
      <c r="P45" s="252"/>
    </row>
    <row r="46" spans="1:1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251"/>
      <c r="O46" s="252"/>
      <c r="P46" s="252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251"/>
      <c r="O47" s="252"/>
      <c r="P47" s="252"/>
    </row>
    <row r="48" spans="1:16">
      <c r="A48" s="1"/>
      <c r="B48" s="25"/>
      <c r="C48" s="1"/>
      <c r="D48" s="100" t="s">
        <v>38</v>
      </c>
      <c r="E48" s="1"/>
      <c r="F48" s="1"/>
      <c r="G48" s="1"/>
      <c r="H48" s="1"/>
      <c r="I48" s="1"/>
      <c r="J48" s="7"/>
      <c r="K48" s="1"/>
      <c r="L48" s="1"/>
      <c r="N48" s="251"/>
      <c r="O48" s="252"/>
      <c r="P48" s="252"/>
    </row>
    <row r="49" spans="1:12" ht="7.5" customHeight="1">
      <c r="A49" s="1"/>
      <c r="C49" s="1"/>
      <c r="D49" s="100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26"/>
      <c r="C50" s="1"/>
      <c r="D50" s="100" t="s">
        <v>113</v>
      </c>
      <c r="E50" s="1"/>
      <c r="F50" s="1"/>
      <c r="G50" s="1"/>
      <c r="H50" s="1"/>
      <c r="I50" s="1"/>
      <c r="J50" s="1"/>
      <c r="K50" s="1"/>
      <c r="L50" s="1"/>
    </row>
    <row r="51" spans="1:12" ht="6.75" customHeight="1">
      <c r="A51" s="1"/>
      <c r="C51" s="1"/>
      <c r="D51" s="100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36"/>
      <c r="C52" s="1"/>
      <c r="D52" s="100" t="s">
        <v>39</v>
      </c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04" t="s">
        <v>40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04" t="s">
        <v>41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05" t="str">
        <f>IF(OR(M6&lt;&gt;" ",'2.1'!M1&lt;&gt;" ",'2.2'!O1&lt;&gt;" ",'2.3'!K1&lt;&gt;" ")," (document non original !!! )","")</f>
        <v/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99" t="s">
        <v>195</v>
      </c>
      <c r="C57" s="1"/>
      <c r="D57" s="1"/>
      <c r="E57" s="1"/>
      <c r="F57" s="1"/>
      <c r="G57" s="1"/>
      <c r="H57" s="1"/>
      <c r="I57" s="1"/>
      <c r="J57" s="1"/>
      <c r="K57" s="1"/>
      <c r="L57" s="149"/>
    </row>
    <row r="59" spans="1:12">
      <c r="B59" s="61"/>
    </row>
    <row r="66" spans="12:12">
      <c r="L66" s="52">
        <v>222</v>
      </c>
    </row>
  </sheetData>
  <sheetProtection algorithmName="SHA-512" hashValue="U3zwRH7EVKNO5Zy86PGwfSc19Hnr3/ZWa+rTaJ0yqtq/vYI6LZl5DuwloAamo0LBvtsHbhGOlwFtcMu6df7KHg==" saltValue="fuzSN/jNJFneje6LtiOzkg==" spinCount="100000" sheet="1" objects="1" scenarios="1"/>
  <mergeCells count="4">
    <mergeCell ref="C15:E15"/>
    <mergeCell ref="I30:J30"/>
    <mergeCell ref="K17:L17"/>
    <mergeCell ref="C13:F13"/>
  </mergeCells>
  <phoneticPr fontId="0" type="noConversion"/>
  <dataValidations count="2">
    <dataValidation type="list" allowBlank="1" showInputMessage="1" showErrorMessage="1" sqref="H13" xr:uid="{00000000-0002-0000-0000-000001000000}">
      <formula1>$P$8:$P$33</formula1>
    </dataValidation>
    <dataValidation type="date" allowBlank="1" showInputMessage="1" showErrorMessage="1" sqref="K9" xr:uid="{4DB9983C-DCBB-4664-B476-C7B6308D0F48}">
      <formula1>43069</formula1>
      <formula2>44560</formula2>
    </dataValidation>
  </dataValidations>
  <pageMargins left="0.59055118110236227" right="0.59055118110236227" top="0.39370078740157483" bottom="0.51181102362204722" header="0.31496062992125984" footer="0.31496062992125984"/>
  <pageSetup paperSize="9" scale="7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H82"/>
  <sheetViews>
    <sheetView showGridLines="0" zoomScaleNormal="100" workbookViewId="0">
      <selection activeCell="B39" sqref="B39"/>
    </sheetView>
  </sheetViews>
  <sheetFormatPr baseColWidth="10" defaultColWidth="11.53515625" defaultRowHeight="15.5"/>
  <cols>
    <col min="1" max="1" width="2.3046875" customWidth="1"/>
    <col min="6" max="6" width="13.69140625" customWidth="1"/>
    <col min="7" max="7" width="9.07421875" customWidth="1"/>
  </cols>
  <sheetData>
    <row r="1" spans="2:8">
      <c r="B1" s="172" t="s">
        <v>92</v>
      </c>
      <c r="C1" s="134"/>
      <c r="D1" s="134"/>
      <c r="E1" s="134"/>
      <c r="F1" s="172">
        <f>'1.0'!H11</f>
        <v>2024</v>
      </c>
      <c r="G1" s="193" t="s">
        <v>82</v>
      </c>
      <c r="H1" s="173"/>
    </row>
    <row r="2" spans="2:8">
      <c r="B2" s="134"/>
      <c r="C2" s="134"/>
      <c r="D2" s="134"/>
      <c r="E2" s="134"/>
      <c r="F2" s="134"/>
      <c r="G2" s="134"/>
      <c r="H2" s="134"/>
    </row>
    <row r="3" spans="2:8">
      <c r="B3" s="174"/>
      <c r="C3" s="134"/>
      <c r="D3" s="134"/>
      <c r="E3" s="134"/>
      <c r="F3" s="134"/>
      <c r="G3" s="134"/>
      <c r="H3" s="134"/>
    </row>
    <row r="4" spans="2:8">
      <c r="B4" s="174" t="s">
        <v>83</v>
      </c>
      <c r="C4" s="134"/>
      <c r="D4" s="134"/>
      <c r="E4" s="134"/>
      <c r="F4" s="134"/>
      <c r="G4" s="134"/>
      <c r="H4" s="134"/>
    </row>
    <row r="5" spans="2:8">
      <c r="B5" s="174" t="s">
        <v>124</v>
      </c>
      <c r="C5" s="134"/>
      <c r="D5" s="134"/>
      <c r="E5" s="134"/>
      <c r="F5" s="134"/>
      <c r="G5" s="134"/>
      <c r="H5" s="134"/>
    </row>
    <row r="6" spans="2:8">
      <c r="B6" s="174" t="s">
        <v>85</v>
      </c>
      <c r="C6" s="134"/>
      <c r="D6" s="134"/>
      <c r="E6" s="134"/>
      <c r="F6" s="134"/>
      <c r="G6" s="134"/>
      <c r="H6" s="134"/>
    </row>
    <row r="7" spans="2:8">
      <c r="B7" s="174" t="s">
        <v>84</v>
      </c>
      <c r="C7" s="134"/>
      <c r="D7" s="134"/>
      <c r="E7" s="134"/>
      <c r="F7" s="134"/>
      <c r="G7" s="134"/>
      <c r="H7" s="134"/>
    </row>
    <row r="8" spans="2:8">
      <c r="B8" s="134"/>
      <c r="C8" s="134"/>
      <c r="D8" s="134"/>
      <c r="E8" s="134"/>
      <c r="F8" s="134"/>
      <c r="G8" s="134"/>
      <c r="H8" s="134"/>
    </row>
    <row r="9" spans="2:8">
      <c r="B9" s="174" t="s">
        <v>149</v>
      </c>
      <c r="C9" s="134"/>
      <c r="D9" s="134"/>
      <c r="E9" s="134"/>
      <c r="F9" s="134"/>
      <c r="G9" s="134"/>
      <c r="H9" s="134"/>
    </row>
    <row r="10" spans="2:8">
      <c r="B10" s="175" t="s">
        <v>86</v>
      </c>
      <c r="C10" s="134"/>
      <c r="D10" s="134"/>
      <c r="E10" s="134"/>
      <c r="F10" s="134"/>
      <c r="G10" s="134"/>
      <c r="H10" s="134"/>
    </row>
    <row r="11" spans="2:8">
      <c r="B11" s="175" t="s">
        <v>87</v>
      </c>
      <c r="C11" s="134"/>
      <c r="D11" s="134"/>
      <c r="E11" s="134"/>
      <c r="F11" s="134"/>
      <c r="G11" s="134"/>
      <c r="H11" s="134"/>
    </row>
    <row r="12" spans="2:8" ht="20.25" customHeight="1">
      <c r="B12" s="174"/>
      <c r="C12" s="134"/>
      <c r="D12" s="134"/>
      <c r="E12" s="134"/>
      <c r="F12" s="134"/>
      <c r="G12" s="134"/>
      <c r="H12" s="134"/>
    </row>
    <row r="13" spans="2:8">
      <c r="B13" s="172"/>
      <c r="C13" s="134"/>
      <c r="D13" s="134"/>
      <c r="E13" s="134"/>
      <c r="F13" s="134"/>
      <c r="G13" s="134"/>
      <c r="H13" s="134"/>
    </row>
    <row r="14" spans="2:8">
      <c r="B14" s="134"/>
      <c r="C14" s="134"/>
      <c r="D14" s="134"/>
      <c r="E14" s="134"/>
      <c r="F14" s="134"/>
      <c r="G14" s="134"/>
      <c r="H14" s="134"/>
    </row>
    <row r="15" spans="2:8">
      <c r="B15" s="134"/>
      <c r="C15" s="134"/>
      <c r="D15" s="134"/>
      <c r="E15" s="134"/>
      <c r="F15" s="134"/>
      <c r="G15" s="134"/>
      <c r="H15" s="134"/>
    </row>
    <row r="16" spans="2:8">
      <c r="B16" s="134"/>
      <c r="C16" s="134"/>
      <c r="D16" s="134"/>
      <c r="E16" s="134"/>
      <c r="F16" s="134"/>
      <c r="G16" s="134"/>
      <c r="H16" s="134"/>
    </row>
    <row r="17" spans="2:8">
      <c r="B17" s="134"/>
      <c r="C17" s="134"/>
      <c r="D17" s="134"/>
      <c r="E17" s="134"/>
      <c r="F17" s="134"/>
      <c r="G17" s="134"/>
      <c r="H17" s="134"/>
    </row>
    <row r="18" spans="2:8">
      <c r="B18" s="134"/>
      <c r="C18" s="134"/>
      <c r="D18" s="134"/>
      <c r="E18" s="134"/>
      <c r="F18" s="134"/>
      <c r="G18" s="134"/>
      <c r="H18" s="134"/>
    </row>
    <row r="19" spans="2:8">
      <c r="B19" s="134"/>
      <c r="C19" s="134"/>
      <c r="D19" s="134"/>
      <c r="E19" s="134"/>
      <c r="F19" s="134"/>
      <c r="G19" s="134"/>
      <c r="H19" s="134"/>
    </row>
    <row r="20" spans="2:8">
      <c r="B20" s="134"/>
      <c r="C20" s="134"/>
      <c r="D20" s="134"/>
      <c r="E20" s="134"/>
      <c r="F20" s="134"/>
      <c r="G20" s="134"/>
      <c r="H20" s="134"/>
    </row>
    <row r="21" spans="2:8">
      <c r="B21" s="134"/>
      <c r="C21" s="134"/>
      <c r="D21" s="134"/>
      <c r="E21" s="134"/>
      <c r="F21" s="134"/>
      <c r="G21" s="134"/>
      <c r="H21" s="134"/>
    </row>
    <row r="22" spans="2:8">
      <c r="B22" s="134"/>
      <c r="C22" s="134"/>
      <c r="D22" s="134"/>
      <c r="E22" s="134"/>
      <c r="F22" s="134"/>
      <c r="G22" s="134"/>
      <c r="H22" s="134"/>
    </row>
    <row r="23" spans="2:8">
      <c r="B23" s="134"/>
      <c r="C23" s="134"/>
      <c r="D23" s="134"/>
      <c r="E23" s="134"/>
      <c r="F23" s="134"/>
      <c r="G23" s="134"/>
      <c r="H23" s="134"/>
    </row>
    <row r="24" spans="2:8">
      <c r="B24" s="134"/>
      <c r="C24" s="134"/>
      <c r="D24" s="134"/>
      <c r="E24" s="134"/>
      <c r="F24" s="134"/>
      <c r="G24" s="134"/>
      <c r="H24" s="134"/>
    </row>
    <row r="25" spans="2:8">
      <c r="B25" s="134"/>
      <c r="C25" s="134"/>
      <c r="D25" s="134"/>
      <c r="E25" s="134"/>
      <c r="F25" s="134"/>
      <c r="G25" s="134"/>
      <c r="H25" s="181"/>
    </row>
    <row r="26" spans="2:8">
      <c r="B26" s="134"/>
      <c r="C26" s="134"/>
      <c r="D26" s="134"/>
      <c r="E26" s="134"/>
      <c r="F26" s="134"/>
      <c r="G26" s="134"/>
      <c r="H26" s="134"/>
    </row>
    <row r="27" spans="2:8">
      <c r="B27" s="134"/>
      <c r="C27" s="134"/>
      <c r="D27" s="134"/>
      <c r="E27" s="134"/>
      <c r="F27" s="134"/>
      <c r="G27" s="134"/>
      <c r="H27" s="134"/>
    </row>
    <row r="28" spans="2:8">
      <c r="B28" s="134"/>
      <c r="C28" s="134"/>
      <c r="D28" s="134"/>
      <c r="E28" s="134"/>
      <c r="F28" s="134"/>
      <c r="G28" s="134"/>
      <c r="H28" s="134"/>
    </row>
    <row r="29" spans="2:8">
      <c r="B29" s="134"/>
      <c r="C29" s="134"/>
      <c r="D29" s="134"/>
      <c r="E29" s="134"/>
      <c r="F29" s="134"/>
      <c r="G29" s="134"/>
      <c r="H29" s="134"/>
    </row>
    <row r="30" spans="2:8">
      <c r="B30" s="134"/>
      <c r="C30" s="134"/>
      <c r="D30" s="134"/>
      <c r="E30" s="134"/>
      <c r="F30" s="134"/>
      <c r="G30" s="134"/>
      <c r="H30" s="134"/>
    </row>
    <row r="31" spans="2:8">
      <c r="B31" s="134"/>
      <c r="C31" s="134"/>
      <c r="D31" s="134"/>
      <c r="E31" s="134"/>
      <c r="F31" s="134"/>
      <c r="G31" s="134"/>
      <c r="H31" s="134"/>
    </row>
    <row r="32" spans="2:8">
      <c r="B32" s="134"/>
      <c r="C32" s="134"/>
      <c r="D32" s="134"/>
      <c r="E32" s="134"/>
      <c r="F32" s="134"/>
      <c r="G32" s="134"/>
      <c r="H32" s="134"/>
    </row>
    <row r="33" spans="2:8">
      <c r="B33" s="134"/>
      <c r="C33" s="134"/>
      <c r="D33" s="134"/>
      <c r="E33" s="134"/>
      <c r="F33" s="134"/>
      <c r="G33" s="134"/>
      <c r="H33" s="134"/>
    </row>
    <row r="34" spans="2:8">
      <c r="B34" s="134"/>
      <c r="C34" s="134"/>
      <c r="D34" s="134"/>
      <c r="E34" s="134"/>
      <c r="F34" s="134"/>
      <c r="G34" s="134"/>
      <c r="H34" s="134"/>
    </row>
    <row r="35" spans="2:8">
      <c r="B35" s="134"/>
      <c r="C35" s="134"/>
      <c r="D35" s="134"/>
      <c r="E35" s="176"/>
      <c r="F35" s="134"/>
      <c r="G35" s="134"/>
      <c r="H35" s="134"/>
    </row>
    <row r="36" spans="2:8">
      <c r="B36" s="176" t="str">
        <f>"Inhaltliche Änderungen PV 12 zwischen "&amp;'1.0'!H11-1&amp;" und "&amp;'1.0'!H11&amp;":"</f>
        <v>Inhaltliche Änderungen PV 12 zwischen 2023 und 2024:</v>
      </c>
      <c r="C36" s="134"/>
      <c r="D36" s="134"/>
      <c r="E36" s="134"/>
      <c r="F36" s="134"/>
      <c r="G36" s="134"/>
      <c r="H36" s="134"/>
    </row>
    <row r="37" spans="2:8">
      <c r="B37" s="177"/>
      <c r="C37" s="134"/>
      <c r="D37" s="134"/>
      <c r="E37" s="134"/>
      <c r="F37" s="134"/>
      <c r="G37" s="134"/>
      <c r="H37" s="134"/>
    </row>
    <row r="38" spans="2:8">
      <c r="B38" s="178" t="s">
        <v>129</v>
      </c>
      <c r="C38" s="134"/>
      <c r="D38" s="134"/>
      <c r="E38" s="134"/>
      <c r="F38" s="134"/>
      <c r="G38" s="134"/>
      <c r="H38" s="134"/>
    </row>
    <row r="39" spans="2:8">
      <c r="B39" s="177"/>
      <c r="C39" s="134"/>
      <c r="D39" s="134"/>
      <c r="E39" s="134"/>
      <c r="F39" s="134"/>
      <c r="G39" s="134"/>
      <c r="H39" s="134"/>
    </row>
    <row r="40" spans="2:8">
      <c r="B40" s="177"/>
      <c r="C40" s="134"/>
      <c r="D40" s="134"/>
      <c r="E40" s="134"/>
      <c r="F40" s="134"/>
      <c r="G40" s="134"/>
      <c r="H40" s="134"/>
    </row>
    <row r="41" spans="2:8">
      <c r="B41" s="177"/>
      <c r="C41" s="134"/>
      <c r="D41" s="134"/>
      <c r="E41" s="134"/>
      <c r="F41" s="134"/>
      <c r="G41" s="134"/>
      <c r="H41" s="134"/>
    </row>
    <row r="42" spans="2:8">
      <c r="B42" s="178" t="s">
        <v>126</v>
      </c>
      <c r="C42" s="134"/>
      <c r="D42" s="134"/>
      <c r="E42" s="134"/>
      <c r="F42" s="134"/>
      <c r="G42" s="134"/>
      <c r="H42" s="134"/>
    </row>
    <row r="43" spans="2:8">
      <c r="B43" s="177" t="s">
        <v>170</v>
      </c>
      <c r="C43" s="134"/>
      <c r="D43" s="134"/>
      <c r="E43" s="134"/>
      <c r="F43" s="134"/>
      <c r="G43" s="134"/>
      <c r="H43" s="134"/>
    </row>
    <row r="44" spans="2:8">
      <c r="B44" s="190"/>
      <c r="C44" s="134"/>
      <c r="D44" s="134"/>
      <c r="E44" s="134"/>
      <c r="F44" s="134"/>
      <c r="G44" s="134"/>
      <c r="H44" s="134"/>
    </row>
    <row r="45" spans="2:8">
      <c r="B45" s="177"/>
      <c r="C45" s="134"/>
      <c r="D45" s="134"/>
      <c r="E45" s="134"/>
      <c r="F45" s="134"/>
      <c r="G45" s="134"/>
      <c r="H45" s="134"/>
    </row>
    <row r="46" spans="2:8">
      <c r="B46" s="178" t="s">
        <v>173</v>
      </c>
      <c r="C46" s="134"/>
      <c r="D46" s="134"/>
      <c r="E46" s="134"/>
      <c r="F46" s="134"/>
      <c r="G46" s="134"/>
      <c r="H46" s="134"/>
    </row>
    <row r="47" spans="2:8">
      <c r="B47" s="177" t="s">
        <v>189</v>
      </c>
      <c r="C47" s="134"/>
      <c r="D47" s="134"/>
      <c r="E47" s="134"/>
      <c r="F47" s="134"/>
      <c r="G47" s="134"/>
      <c r="H47" s="134"/>
    </row>
    <row r="48" spans="2:8">
      <c r="B48" s="177"/>
      <c r="C48" s="133"/>
      <c r="D48" s="134"/>
      <c r="E48" s="134"/>
      <c r="F48" s="134"/>
      <c r="G48" s="134"/>
      <c r="H48" s="134"/>
    </row>
    <row r="49" spans="1:8">
      <c r="B49" s="179"/>
      <c r="C49" s="134"/>
      <c r="D49" s="134"/>
      <c r="E49" s="134"/>
      <c r="F49" s="134"/>
      <c r="G49" s="134"/>
      <c r="H49" s="134"/>
    </row>
    <row r="50" spans="1:8">
      <c r="B50" s="177"/>
      <c r="C50" s="134"/>
      <c r="D50" s="134"/>
      <c r="E50" s="134"/>
      <c r="F50" s="134"/>
      <c r="G50" s="134"/>
      <c r="H50" s="134"/>
    </row>
    <row r="51" spans="1:8">
      <c r="A51" s="2"/>
      <c r="B51" s="190"/>
      <c r="C51" s="161"/>
      <c r="D51" s="191"/>
      <c r="E51" s="191"/>
      <c r="F51" s="191"/>
      <c r="G51" s="191"/>
      <c r="H51" s="2"/>
    </row>
    <row r="52" spans="1:8">
      <c r="B52" s="180"/>
      <c r="C52" s="134"/>
      <c r="D52" s="134"/>
      <c r="E52" s="134"/>
      <c r="F52" s="134"/>
      <c r="G52" s="134"/>
      <c r="H52" s="134"/>
    </row>
    <row r="53" spans="1:8">
      <c r="B53" s="180"/>
      <c r="C53" s="134"/>
      <c r="D53" s="134"/>
      <c r="E53" s="134"/>
      <c r="F53" s="134"/>
      <c r="G53" s="134"/>
      <c r="H53" s="134"/>
    </row>
    <row r="54" spans="1:8">
      <c r="B54" s="177"/>
      <c r="C54" s="134"/>
      <c r="D54" s="134"/>
      <c r="E54" s="134"/>
      <c r="F54" s="134"/>
      <c r="G54" s="134"/>
      <c r="H54" s="134"/>
    </row>
    <row r="55" spans="1:8">
      <c r="B55" s="180"/>
      <c r="C55" s="134"/>
      <c r="D55" s="134"/>
      <c r="E55" s="134"/>
      <c r="F55" s="134"/>
      <c r="G55" s="134"/>
      <c r="H55" s="134"/>
    </row>
    <row r="56" spans="1:8">
      <c r="B56" s="180"/>
      <c r="C56" s="134"/>
      <c r="D56" s="134"/>
      <c r="E56" s="134"/>
      <c r="F56" s="134"/>
      <c r="G56" s="134"/>
      <c r="H56" s="134"/>
    </row>
    <row r="57" spans="1:8">
      <c r="B57" s="180"/>
      <c r="C57" s="134"/>
      <c r="D57" s="134"/>
      <c r="E57" s="134"/>
      <c r="F57" s="134"/>
      <c r="G57" s="134"/>
      <c r="H57" s="134"/>
    </row>
    <row r="58" spans="1:8">
      <c r="B58" s="134"/>
      <c r="C58" s="134"/>
      <c r="D58" s="134"/>
      <c r="E58" s="134"/>
      <c r="F58" s="134"/>
      <c r="G58" s="134"/>
      <c r="H58" s="134"/>
    </row>
    <row r="59" spans="1:8">
      <c r="B59" s="134"/>
      <c r="C59" s="134"/>
      <c r="D59" s="134"/>
      <c r="E59" s="134"/>
      <c r="F59" s="134"/>
      <c r="G59" s="134"/>
      <c r="H59" s="134"/>
    </row>
    <row r="60" spans="1:8">
      <c r="B60" s="134"/>
      <c r="C60" s="134"/>
      <c r="D60" s="134"/>
      <c r="E60" s="134"/>
      <c r="F60" s="134"/>
      <c r="G60" s="134"/>
      <c r="H60" s="134"/>
    </row>
    <row r="81" spans="2:8">
      <c r="B81" s="241"/>
      <c r="C81" s="241"/>
      <c r="D81" s="241"/>
      <c r="E81" s="241"/>
      <c r="F81" s="241"/>
      <c r="G81" s="241"/>
      <c r="H81" s="241"/>
    </row>
    <row r="82" spans="2:8">
      <c r="B82" s="242"/>
      <c r="C82" s="242"/>
      <c r="D82" s="242"/>
      <c r="E82" s="242"/>
      <c r="F82" s="242"/>
      <c r="G82" s="242"/>
      <c r="H82" s="242"/>
    </row>
  </sheetData>
  <sheetProtection algorithmName="SHA-512" hashValue="1N7n+nF7lpR3ZbIgqOqw19JelW7AjONDdDmZTMnERBsPx4Bwuo0xfo5QMGmTymsJGeTACuQl5PZ2Tz0JbafjkA==" saltValue="h0Vsy0sXdMuet6cGur5DUQ==" spinCount="100000" sheet="1" objects="1" scenarios="1"/>
  <phoneticPr fontId="0" type="noConversion"/>
  <pageMargins left="0.78740157480314965" right="0.59055118110236227" top="0.78740157480314965" bottom="0.51181102362204722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32"/>
  <sheetViews>
    <sheetView showGridLines="0" zoomScaleNormal="100" workbookViewId="0"/>
  </sheetViews>
  <sheetFormatPr baseColWidth="10" defaultColWidth="8.84375" defaultRowHeight="13"/>
  <cols>
    <col min="1" max="1" width="5.3046875" style="125" customWidth="1"/>
    <col min="2" max="2" width="34.4609375" style="113" customWidth="1"/>
    <col min="3" max="3" width="14.4609375" style="113" customWidth="1"/>
    <col min="4" max="5" width="14.53515625" style="113" customWidth="1"/>
    <col min="6" max="6" width="15" style="113" customWidth="1"/>
    <col min="7" max="7" width="15.07421875" style="113" customWidth="1"/>
    <col min="8" max="8" width="5.07421875" style="113" customWidth="1"/>
    <col min="9" max="16384" width="8.84375" style="113"/>
  </cols>
  <sheetData>
    <row r="1" spans="1:11" ht="15.5">
      <c r="G1" s="188"/>
      <c r="H1" s="192">
        <v>1.1000000000000001</v>
      </c>
    </row>
    <row r="3" spans="1:11" ht="18">
      <c r="A3" s="126" t="s">
        <v>181</v>
      </c>
    </row>
    <row r="4" spans="1:11" ht="22.5" customHeight="1"/>
    <row r="5" spans="1:11" ht="14">
      <c r="A5" s="311" t="s">
        <v>72</v>
      </c>
      <c r="B5" s="312"/>
      <c r="C5" s="312"/>
      <c r="D5" s="312"/>
      <c r="E5" s="312"/>
      <c r="F5" s="232" t="s">
        <v>73</v>
      </c>
      <c r="G5" s="234" t="str">
        <f>IF('1.0'!H13="","",'1.0'!H13)</f>
        <v/>
      </c>
    </row>
    <row r="6" spans="1:11" s="114" customFormat="1" ht="15" customHeight="1">
      <c r="A6" s="311" t="s">
        <v>182</v>
      </c>
      <c r="B6" s="319"/>
      <c r="C6" s="319"/>
      <c r="D6" s="319"/>
      <c r="E6" s="319"/>
      <c r="F6" s="233" t="s">
        <v>102</v>
      </c>
      <c r="G6" s="234">
        <f>'1.0'!H11</f>
        <v>2024</v>
      </c>
    </row>
    <row r="7" spans="1:11" s="114" customFormat="1" ht="10.5" customHeight="1">
      <c r="A7" s="115"/>
      <c r="B7" s="116"/>
      <c r="C7" s="116"/>
      <c r="D7" s="116"/>
      <c r="E7" s="116"/>
      <c r="G7" s="113"/>
    </row>
    <row r="8" spans="1:11" s="114" customFormat="1" ht="48" customHeight="1">
      <c r="A8" s="115"/>
      <c r="B8" s="169" t="str">
        <f>"T 1.1 Abrechnung der Bundes- und Kantonsbeiträge für das Jahr "&amp;'1.0'!H11</f>
        <v>T 1.1 Abrechnung der Bundes- und Kantonsbeiträge für das Jahr 2024</v>
      </c>
      <c r="C8" s="116"/>
      <c r="D8" s="116"/>
      <c r="E8" s="116"/>
      <c r="G8" s="119">
        <v>1</v>
      </c>
    </row>
    <row r="9" spans="1:11" s="114" customFormat="1" ht="10.5" customHeight="1">
      <c r="A9" s="112"/>
      <c r="B9" s="112"/>
      <c r="C9" s="117"/>
      <c r="D9" s="117"/>
      <c r="E9" s="118"/>
      <c r="G9" s="119"/>
    </row>
    <row r="10" spans="1:11" s="121" customFormat="1" ht="48" customHeight="1">
      <c r="A10" s="150"/>
      <c r="B10" s="320"/>
      <c r="C10" s="321"/>
      <c r="D10" s="321"/>
      <c r="E10" s="321"/>
      <c r="F10" s="322"/>
      <c r="G10" s="120" t="s">
        <v>74</v>
      </c>
    </row>
    <row r="11" spans="1:11" s="121" customFormat="1" ht="24" customHeight="1">
      <c r="A11" s="150" t="s">
        <v>2</v>
      </c>
      <c r="B11" s="152"/>
      <c r="C11" s="122"/>
      <c r="D11" s="160"/>
      <c r="E11" s="160"/>
      <c r="F11" s="160"/>
      <c r="G11" s="167"/>
      <c r="K11" s="113"/>
    </row>
    <row r="12" spans="1:11" s="121" customFormat="1" ht="52" customHeight="1">
      <c r="A12" s="151">
        <v>1</v>
      </c>
      <c r="B12" s="309" t="s">
        <v>203</v>
      </c>
      <c r="C12" s="310"/>
      <c r="D12" s="310"/>
      <c r="E12" s="310"/>
      <c r="F12" s="310"/>
      <c r="G12" s="243"/>
    </row>
    <row r="13" spans="1:11" s="121" customFormat="1" ht="52" customHeight="1">
      <c r="A13" s="151">
        <v>2</v>
      </c>
      <c r="B13" s="309" t="s">
        <v>204</v>
      </c>
      <c r="C13" s="310"/>
      <c r="D13" s="310"/>
      <c r="E13" s="310"/>
      <c r="F13" s="310"/>
      <c r="G13" s="243"/>
    </row>
    <row r="14" spans="1:11" s="121" customFormat="1" ht="52" customHeight="1">
      <c r="A14" s="151">
        <v>3</v>
      </c>
      <c r="B14" s="309" t="s">
        <v>207</v>
      </c>
      <c r="C14" s="310"/>
      <c r="D14" s="310"/>
      <c r="E14" s="310"/>
      <c r="F14" s="310"/>
      <c r="G14" s="243"/>
    </row>
    <row r="15" spans="1:11" s="121" customFormat="1" ht="52" customHeight="1">
      <c r="A15" s="151">
        <v>4</v>
      </c>
      <c r="B15" s="309" t="s">
        <v>208</v>
      </c>
      <c r="C15" s="310"/>
      <c r="D15" s="310"/>
      <c r="E15" s="310"/>
      <c r="F15" s="310"/>
      <c r="G15" s="243"/>
    </row>
    <row r="16" spans="1:11" s="121" customFormat="1" ht="52" customHeight="1" thickBot="1">
      <c r="A16" s="151">
        <v>5</v>
      </c>
      <c r="B16" s="316" t="s">
        <v>205</v>
      </c>
      <c r="C16" s="317"/>
      <c r="D16" s="317"/>
      <c r="E16" s="317"/>
      <c r="F16" s="318"/>
      <c r="G16" s="294"/>
    </row>
    <row r="17" spans="1:8" s="121" customFormat="1" ht="52" customHeight="1" thickBot="1">
      <c r="A17" s="151">
        <v>6</v>
      </c>
      <c r="B17" s="326" t="s">
        <v>206</v>
      </c>
      <c r="C17" s="327"/>
      <c r="D17" s="327"/>
      <c r="E17" s="327"/>
      <c r="F17" s="328"/>
      <c r="G17" s="297"/>
      <c r="H17" s="295"/>
    </row>
    <row r="18" spans="1:8" s="121" customFormat="1" ht="69" customHeight="1">
      <c r="A18" s="151">
        <v>7</v>
      </c>
      <c r="B18" s="323" t="str">
        <f>"Total vom Kanton und Gemeinden an die Krankenversicherung im Jahr "&amp;'1.0'!H11&amp;" ausbezahlte Beiträge ohne Zahlungsausstände"</f>
        <v>Total vom Kanton und Gemeinden an die Krankenversicherung im Jahr 2024 ausbezahlte Beiträge ohne Zahlungsausstände</v>
      </c>
      <c r="C18" s="324"/>
      <c r="D18" s="324"/>
      <c r="E18" s="324"/>
      <c r="F18" s="325"/>
      <c r="G18" s="296" t="str">
        <f>IF(SUM(G12:G15,G17)=0,"",SUM(G12:G15,G17))</f>
        <v/>
      </c>
      <c r="H18" s="153" t="s">
        <v>120</v>
      </c>
    </row>
    <row r="19" spans="1:8" s="121" customFormat="1" ht="69" customHeight="1">
      <c r="A19" s="151">
        <v>8</v>
      </c>
      <c r="B19" s="313" t="str">
        <f>"Total vom Kanton und Gemeinden an die Krankenversicherung im Jahr "&amp;'1.0'!H11&amp;" ausbezahlte Beiträge einschliesslich Zahlungsausstände"</f>
        <v>Total vom Kanton und Gemeinden an die Krankenversicherung im Jahr 2024 ausbezahlte Beiträge einschliesslich Zahlungsausstände</v>
      </c>
      <c r="C19" s="314"/>
      <c r="D19" s="314"/>
      <c r="E19" s="314"/>
      <c r="F19" s="315"/>
      <c r="G19" s="244" t="str">
        <f>IF(SUM(G12:G17)=0,"",SUM(G12:G17))</f>
        <v/>
      </c>
      <c r="H19" s="153" t="s">
        <v>121</v>
      </c>
    </row>
    <row r="20" spans="1:8" s="121" customFormat="1" ht="20.149999999999999" customHeight="1">
      <c r="A20" s="151"/>
      <c r="B20" s="307" t="str">
        <f>"1) Prämien und Kostenbeteiligungen sowie Verzugszinse und Betreibungskosten in "&amp;'1.0'!H11&amp;" gemäss Art. 64a KVG bzw. Art. 105k KVV unabhängig der"</f>
        <v>1) Prämien und Kostenbeteiligungen sowie Verzugszinse und Betreibungskosten in 2024 gemäss Art. 64a KVG bzw. Art. 105k KVV unabhängig der</v>
      </c>
      <c r="C20" s="308"/>
      <c r="D20" s="308"/>
      <c r="E20" s="308"/>
      <c r="F20" s="308"/>
      <c r="G20" s="308"/>
      <c r="H20" s="171"/>
    </row>
    <row r="21" spans="1:8" s="121" customFormat="1" ht="13" customHeight="1">
      <c r="A21" s="151"/>
      <c r="B21" s="239" t="s">
        <v>177</v>
      </c>
      <c r="C21" s="240"/>
      <c r="D21" s="240"/>
      <c r="E21" s="240"/>
      <c r="F21" s="240"/>
      <c r="G21" s="240"/>
      <c r="H21" s="171"/>
    </row>
    <row r="22" spans="1:8" s="121" customFormat="1" ht="13" customHeight="1">
      <c r="A22" s="151"/>
      <c r="B22" s="306" t="s">
        <v>201</v>
      </c>
      <c r="C22" s="306"/>
      <c r="D22" s="306"/>
      <c r="E22" s="306"/>
      <c r="F22" s="306"/>
      <c r="G22" s="306"/>
      <c r="H22" s="171"/>
    </row>
    <row r="23" spans="1:8" s="121" customFormat="1" ht="13" customHeight="1">
      <c r="A23" s="151"/>
      <c r="B23" s="306" t="s">
        <v>202</v>
      </c>
      <c r="C23" s="306"/>
      <c r="D23" s="306"/>
      <c r="E23" s="306"/>
      <c r="F23" s="306"/>
      <c r="G23" s="306"/>
      <c r="H23" s="171"/>
    </row>
    <row r="24" spans="1:8" s="121" customFormat="1" ht="13" customHeight="1">
      <c r="A24" s="151"/>
      <c r="B24" s="306" t="s">
        <v>200</v>
      </c>
      <c r="C24" s="306"/>
      <c r="D24" s="306"/>
      <c r="E24" s="306"/>
      <c r="F24" s="306"/>
      <c r="G24" s="306"/>
      <c r="H24" s="171"/>
    </row>
    <row r="25" spans="1:8" s="123" customFormat="1" ht="12.75" customHeight="1">
      <c r="A25" s="124"/>
      <c r="B25" s="306" t="s">
        <v>209</v>
      </c>
      <c r="C25" s="306"/>
      <c r="D25" s="306"/>
      <c r="E25" s="306"/>
      <c r="F25" s="306"/>
      <c r="G25" s="306"/>
    </row>
    <row r="27" spans="1:8" ht="15" customHeight="1">
      <c r="B27" s="142" t="str">
        <f>IF(OR(G12="",G16=""),"Plausibilisierung:","")</f>
        <v>Plausibilisierung:</v>
      </c>
    </row>
    <row r="28" spans="1:8" s="188" customFormat="1" ht="15" customHeight="1">
      <c r="A28" s="187"/>
      <c r="B28" s="186"/>
    </row>
    <row r="29" spans="1:8" ht="14">
      <c r="B29" s="227" t="str">
        <f>IF(G12="","Fehler: ausbezahlte Beiträge für Versicherte mit Wohnort in der Schweiz fehlen.","")</f>
        <v>Fehler: ausbezahlte Beiträge für Versicherte mit Wohnort in der Schweiz fehlen.</v>
      </c>
    </row>
    <row r="30" spans="1:8" ht="14">
      <c r="B30" s="186" t="str">
        <f>IF(G16="","Warnung: Betrag für ausstehende Forderungen aus der OKP fehlt.","")</f>
        <v>Warnung: Betrag für ausstehende Forderungen aus der OKP fehlt.</v>
      </c>
    </row>
    <row r="32" spans="1:8" ht="14">
      <c r="B32" s="186"/>
    </row>
  </sheetData>
  <sheetProtection algorithmName="SHA-512" hashValue="+a24WUhQuoZSfMNlc5xH1IGRNCxAISaP9VtevuM3dlEQgXDuBf9vgMk8L30vhW2vC9gwQKcOE4N7kWvQlB70Og==" saltValue="+2yH5uGHB50TfDJ2aKsYng==" spinCount="100000" sheet="1" objects="1" scenarios="1"/>
  <mergeCells count="16">
    <mergeCell ref="B15:F15"/>
    <mergeCell ref="A5:E5"/>
    <mergeCell ref="B19:F19"/>
    <mergeCell ref="B12:F12"/>
    <mergeCell ref="B16:F16"/>
    <mergeCell ref="B13:F13"/>
    <mergeCell ref="B14:F14"/>
    <mergeCell ref="A6:E6"/>
    <mergeCell ref="B10:F10"/>
    <mergeCell ref="B18:F18"/>
    <mergeCell ref="B17:F17"/>
    <mergeCell ref="B25:G25"/>
    <mergeCell ref="B22:G22"/>
    <mergeCell ref="B23:G23"/>
    <mergeCell ref="B24:G24"/>
    <mergeCell ref="B20:G20"/>
  </mergeCells>
  <phoneticPr fontId="10" type="noConversion"/>
  <dataValidations count="3">
    <dataValidation operator="greaterThan" allowBlank="1" showInputMessage="1" showErrorMessage="1" sqref="G18" xr:uid="{00000000-0002-0000-0200-000000000000}"/>
    <dataValidation type="whole" allowBlank="1" showInputMessage="1" showErrorMessage="1" sqref="G12:G16" xr:uid="{00000000-0002-0000-0200-000001000000}">
      <formula1>0</formula1>
      <formula2>10000000000</formula2>
    </dataValidation>
    <dataValidation type="whole" operator="lessThanOrEqual" allowBlank="1" showInputMessage="1" showErrorMessage="1" sqref="G17" xr:uid="{7D6DBEF3-3060-4AA6-BFB3-49B3CAEFF8DC}">
      <formula1>0</formula1>
    </dataValidation>
  </dataValidations>
  <pageMargins left="0.27559055118110237" right="0.15748031496062992" top="0.55118110236220474" bottom="0.51181102362204722" header="0.35433070866141736" footer="0.31496062992125984"/>
  <pageSetup paperSize="9" scale="74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IQ59"/>
  <sheetViews>
    <sheetView showGridLines="0" topLeftCell="A22" zoomScaleNormal="100" workbookViewId="0">
      <selection activeCell="C12" sqref="C12"/>
    </sheetView>
  </sheetViews>
  <sheetFormatPr baseColWidth="10" defaultColWidth="11.53515625" defaultRowHeight="15.5"/>
  <cols>
    <col min="1" max="1" width="3.4609375" style="51" customWidth="1"/>
    <col min="2" max="2" width="20.23046875" style="2" customWidth="1"/>
    <col min="3" max="5" width="18.69140625" style="2" customWidth="1"/>
    <col min="6" max="6" width="17.53515625" style="2" customWidth="1"/>
    <col min="7" max="7" width="5.84375" style="2" customWidth="1"/>
    <col min="8" max="8" width="16.07421875" style="2" customWidth="1"/>
    <col min="9" max="15" width="11.53515625" style="208" customWidth="1"/>
    <col min="16" max="16" width="13.765625" style="208" customWidth="1"/>
    <col min="17" max="17" width="11.53515625" style="208" customWidth="1"/>
    <col min="18" max="18" width="18.23046875" style="208" customWidth="1"/>
    <col min="19" max="21" width="11.53515625" style="208" customWidth="1"/>
    <col min="22" max="27" width="11.53515625" style="220" customWidth="1"/>
    <col min="28" max="31" width="11.53515625" style="220"/>
    <col min="32" max="16384" width="11.53515625" style="2"/>
  </cols>
  <sheetData>
    <row r="1" spans="1:31" ht="17.5">
      <c r="A1" s="47"/>
      <c r="B1" s="56" t="s">
        <v>37</v>
      </c>
      <c r="C1" s="55"/>
      <c r="D1" s="1"/>
      <c r="E1" s="1"/>
      <c r="F1" s="1"/>
      <c r="G1" s="195">
        <v>2.1</v>
      </c>
      <c r="H1" s="220"/>
      <c r="M1" s="209" t="s">
        <v>2</v>
      </c>
    </row>
    <row r="2" spans="1:31" ht="12.75" customHeight="1">
      <c r="A2" s="47"/>
      <c r="B2" s="46"/>
      <c r="C2" s="55"/>
      <c r="D2" s="1"/>
      <c r="E2" s="1"/>
      <c r="F2" s="1"/>
      <c r="G2" s="1"/>
      <c r="H2" s="220"/>
    </row>
    <row r="3" spans="1:31" s="35" customFormat="1" ht="33.75" customHeight="1">
      <c r="A3" s="47"/>
      <c r="B3" s="57" t="str">
        <f>"Kanton: "&amp;'1.0'!H13</f>
        <v xml:space="preserve">Kanton: </v>
      </c>
      <c r="C3" s="162" t="str">
        <f>"Jahr: "&amp;'1.0'!H11</f>
        <v>Jahr: 2024</v>
      </c>
      <c r="D3" s="4"/>
      <c r="E3" s="76"/>
      <c r="F3" s="5"/>
      <c r="G3" s="5"/>
      <c r="H3" s="221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21"/>
      <c r="W3" s="221"/>
      <c r="X3" s="221"/>
      <c r="Y3" s="221"/>
      <c r="Z3" s="221"/>
      <c r="AA3" s="221"/>
      <c r="AB3" s="221"/>
      <c r="AC3" s="221"/>
      <c r="AD3" s="221"/>
      <c r="AE3" s="221"/>
    </row>
    <row r="4" spans="1:31" ht="14.25" customHeight="1">
      <c r="A4" s="47"/>
      <c r="B4" s="3"/>
      <c r="C4" s="1"/>
      <c r="D4" s="1"/>
      <c r="E4" s="1"/>
      <c r="F4" s="99"/>
      <c r="G4" s="1"/>
      <c r="H4" s="220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31" ht="18" customHeight="1">
      <c r="A5" s="47"/>
      <c r="B5" s="3" t="s">
        <v>157</v>
      </c>
      <c r="C5" s="1"/>
      <c r="D5" s="1"/>
      <c r="E5" s="1"/>
      <c r="F5" s="135"/>
      <c r="G5" s="1"/>
      <c r="H5" s="220"/>
      <c r="I5" s="256" t="s">
        <v>133</v>
      </c>
      <c r="J5" s="257"/>
      <c r="K5" s="257"/>
      <c r="L5" s="257"/>
      <c r="M5" s="257"/>
      <c r="N5" s="257"/>
      <c r="O5" s="257"/>
      <c r="P5" s="257"/>
      <c r="Q5" s="257"/>
      <c r="R5" s="265"/>
      <c r="S5" s="211"/>
      <c r="T5" s="211"/>
    </row>
    <row r="6" spans="1:31" ht="9.75" customHeight="1">
      <c r="A6" s="47"/>
      <c r="B6" s="3"/>
      <c r="C6" s="1"/>
      <c r="D6" s="1"/>
      <c r="E6" s="1"/>
      <c r="F6" s="1"/>
      <c r="G6" s="1"/>
      <c r="H6" s="220"/>
      <c r="I6" s="256"/>
      <c r="J6" s="257"/>
      <c r="K6" s="257"/>
      <c r="L6" s="257"/>
      <c r="M6" s="257"/>
      <c r="N6" s="257"/>
      <c r="O6" s="257"/>
      <c r="P6" s="257"/>
      <c r="Q6" s="257"/>
      <c r="R6" s="265"/>
      <c r="S6" s="211"/>
      <c r="T6" s="211"/>
    </row>
    <row r="7" spans="1:31">
      <c r="A7" s="47"/>
      <c r="B7" s="3"/>
      <c r="C7" s="27">
        <v>1</v>
      </c>
      <c r="D7" s="27">
        <v>2</v>
      </c>
      <c r="E7" s="27">
        <v>3</v>
      </c>
      <c r="F7" s="146">
        <v>4</v>
      </c>
      <c r="G7" s="1"/>
      <c r="H7" s="220"/>
      <c r="I7" s="257" t="s">
        <v>197</v>
      </c>
      <c r="J7" s="257"/>
      <c r="K7" s="257"/>
      <c r="L7" s="257"/>
      <c r="M7" s="266"/>
      <c r="N7" s="257"/>
      <c r="O7" s="257"/>
      <c r="P7" s="257"/>
      <c r="Q7" s="257"/>
      <c r="R7" s="265"/>
      <c r="S7" s="211"/>
      <c r="T7" s="211"/>
    </row>
    <row r="8" spans="1:31" ht="19.5" customHeight="1">
      <c r="A8" s="47"/>
      <c r="B8" s="77"/>
      <c r="C8" s="78"/>
      <c r="D8" s="79"/>
      <c r="E8" s="79"/>
      <c r="F8" s="81"/>
      <c r="G8" s="1"/>
      <c r="H8" s="220"/>
      <c r="I8" s="257" t="s">
        <v>178</v>
      </c>
      <c r="J8" s="257"/>
      <c r="K8" s="257"/>
      <c r="L8" s="257"/>
      <c r="M8" s="266"/>
      <c r="N8" s="257"/>
      <c r="O8" s="257"/>
      <c r="P8" s="257"/>
      <c r="Q8" s="267"/>
      <c r="R8" s="265"/>
      <c r="S8" s="213"/>
      <c r="T8" s="211"/>
    </row>
    <row r="9" spans="1:31" ht="15" customHeight="1">
      <c r="A9" s="47"/>
      <c r="B9" s="77"/>
      <c r="C9" s="200" t="s">
        <v>169</v>
      </c>
      <c r="D9" s="80"/>
      <c r="E9" s="81" t="s">
        <v>32</v>
      </c>
      <c r="F9" s="81" t="s">
        <v>98</v>
      </c>
      <c r="G9" s="1"/>
      <c r="H9" s="220"/>
      <c r="I9" s="257"/>
      <c r="J9" s="257"/>
      <c r="K9" s="257"/>
      <c r="L9" s="267"/>
      <c r="M9" s="265"/>
      <c r="N9" s="257"/>
      <c r="O9" s="257"/>
      <c r="P9" s="257"/>
      <c r="Q9" s="267"/>
      <c r="R9" s="265"/>
      <c r="S9" s="211"/>
      <c r="T9" s="211"/>
    </row>
    <row r="10" spans="1:31" ht="15" customHeight="1">
      <c r="A10" s="47"/>
      <c r="B10" s="82"/>
      <c r="C10" s="83"/>
      <c r="D10" s="84"/>
      <c r="E10" s="85" t="s">
        <v>31</v>
      </c>
      <c r="F10" s="85" t="s">
        <v>99</v>
      </c>
      <c r="G10" s="1"/>
      <c r="H10" s="220"/>
      <c r="I10" s="256" t="s">
        <v>137</v>
      </c>
      <c r="J10" s="257"/>
      <c r="K10" s="257"/>
      <c r="L10" s="256"/>
      <c r="M10" s="266"/>
      <c r="N10" s="266"/>
      <c r="O10" s="256" t="s">
        <v>134</v>
      </c>
      <c r="P10" s="266"/>
      <c r="Q10" s="268" t="s">
        <v>130</v>
      </c>
      <c r="R10" s="266"/>
      <c r="S10" s="214"/>
      <c r="T10" s="212"/>
    </row>
    <row r="11" spans="1:31" s="35" customFormat="1" ht="28.5" customHeight="1">
      <c r="A11" s="47"/>
      <c r="B11" s="86" t="s">
        <v>155</v>
      </c>
      <c r="C11" s="87" t="s">
        <v>29</v>
      </c>
      <c r="D11" s="87" t="s">
        <v>30</v>
      </c>
      <c r="E11" s="88"/>
      <c r="F11" s="168" t="s">
        <v>153</v>
      </c>
      <c r="G11" s="5"/>
      <c r="H11" s="221"/>
      <c r="I11" s="267" t="s">
        <v>138</v>
      </c>
      <c r="J11" s="269"/>
      <c r="K11" s="269"/>
      <c r="L11" s="266"/>
      <c r="M11" s="266"/>
      <c r="N11" s="256" t="s">
        <v>135</v>
      </c>
      <c r="O11" s="256"/>
      <c r="P11" s="266"/>
      <c r="Q11" s="270" t="s">
        <v>136</v>
      </c>
      <c r="R11" s="266"/>
      <c r="S11" s="212"/>
      <c r="T11" s="212"/>
      <c r="U11" s="210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</row>
    <row r="12" spans="1:31" ht="17.25" customHeight="1">
      <c r="A12" s="38">
        <v>1</v>
      </c>
      <c r="B12" s="28" t="s">
        <v>93</v>
      </c>
      <c r="C12" s="31"/>
      <c r="D12" s="31"/>
      <c r="E12" s="44" t="str">
        <f t="shared" ref="E12:E28" si="0">IF(SUM(C12,D12)=0,"",SUM(C12,D12))</f>
        <v/>
      </c>
      <c r="F12" s="31"/>
      <c r="G12" s="1"/>
      <c r="H12" s="220"/>
      <c r="I12" s="271">
        <f>IF(AND(OR($C12="",$C12=0),$D12&gt;=5),1,0)</f>
        <v>0</v>
      </c>
      <c r="J12" s="271">
        <f>IF(AND($C12&gt;=5,OR($D12="",$D12=0)),1,0)</f>
        <v>0</v>
      </c>
      <c r="K12" s="266"/>
      <c r="L12" s="266"/>
      <c r="M12" s="266"/>
      <c r="N12" s="266"/>
      <c r="O12" s="271">
        <f>IF(AND(OR(F12="",F12=0),OR(C12&gt;0,D12&gt;0)),1,0)</f>
        <v>0</v>
      </c>
      <c r="P12" s="266"/>
      <c r="Q12" s="271">
        <f>IF(AND(E12="",F12&gt;0),1,0)</f>
        <v>0</v>
      </c>
      <c r="R12" s="266"/>
      <c r="S12" s="212"/>
      <c r="T12" s="212"/>
    </row>
    <row r="13" spans="1:31" ht="17.25" customHeight="1">
      <c r="A13" s="38">
        <v>2</v>
      </c>
      <c r="B13" s="28" t="s">
        <v>94</v>
      </c>
      <c r="C13" s="31"/>
      <c r="D13" s="31"/>
      <c r="E13" s="44" t="str">
        <f t="shared" si="0"/>
        <v/>
      </c>
      <c r="F13" s="31"/>
      <c r="G13" s="1"/>
      <c r="H13" s="220"/>
      <c r="I13" s="271">
        <f>IF(AND(OR($C13="",$C13=0),$D13&gt;=5),1,0)</f>
        <v>0</v>
      </c>
      <c r="J13" s="271">
        <f>IF(AND($C13&gt;=5,OR($D13="",$D13=0)),1,0)</f>
        <v>0</v>
      </c>
      <c r="K13" s="266"/>
      <c r="L13" s="266"/>
      <c r="M13" s="266"/>
      <c r="N13" s="266"/>
      <c r="O13" s="271">
        <f t="shared" ref="O13:O28" si="1">IF(AND(OR(F13="",F13=0),OR(C13&gt;0,D13&gt;0)),1,0)</f>
        <v>0</v>
      </c>
      <c r="P13" s="266"/>
      <c r="Q13" s="271">
        <f t="shared" ref="Q13:Q28" si="2">IF(AND(E13="",F13&gt;0),1,0)</f>
        <v>0</v>
      </c>
      <c r="R13" s="266"/>
      <c r="S13" s="212"/>
      <c r="T13" s="212"/>
    </row>
    <row r="14" spans="1:31" ht="17.25" customHeight="1">
      <c r="A14" s="38">
        <v>3</v>
      </c>
      <c r="B14" s="28" t="s">
        <v>3</v>
      </c>
      <c r="C14" s="31"/>
      <c r="D14" s="31"/>
      <c r="E14" s="44" t="str">
        <f t="shared" si="0"/>
        <v/>
      </c>
      <c r="F14" s="31"/>
      <c r="G14" s="1"/>
      <c r="H14" s="220"/>
      <c r="I14" s="271">
        <f t="shared" ref="I14:I28" si="3">IF(AND(OR($C14="",$C14=0),$D14&gt;=5),1,0)</f>
        <v>0</v>
      </c>
      <c r="J14" s="271">
        <f t="shared" ref="J14:J28" si="4">IF(AND($C14&gt;=5,OR($D14="",$D14=0)),1,0)</f>
        <v>0</v>
      </c>
      <c r="K14" s="266"/>
      <c r="L14" s="266"/>
      <c r="M14" s="266"/>
      <c r="N14" s="266"/>
      <c r="O14" s="271">
        <f t="shared" si="1"/>
        <v>0</v>
      </c>
      <c r="P14" s="266"/>
      <c r="Q14" s="271">
        <f t="shared" si="2"/>
        <v>0</v>
      </c>
      <c r="R14" s="266"/>
      <c r="S14" s="212"/>
      <c r="T14" s="212"/>
    </row>
    <row r="15" spans="1:31" ht="17.25" customHeight="1">
      <c r="A15" s="38">
        <v>4</v>
      </c>
      <c r="B15" s="28" t="s">
        <v>4</v>
      </c>
      <c r="C15" s="31"/>
      <c r="D15" s="31"/>
      <c r="E15" s="44" t="str">
        <f t="shared" si="0"/>
        <v/>
      </c>
      <c r="F15" s="31"/>
      <c r="G15" s="1"/>
      <c r="H15" s="220"/>
      <c r="I15" s="271">
        <f t="shared" si="3"/>
        <v>0</v>
      </c>
      <c r="J15" s="271">
        <f t="shared" si="4"/>
        <v>0</v>
      </c>
      <c r="K15" s="266"/>
      <c r="L15" s="266"/>
      <c r="M15" s="266"/>
      <c r="N15" s="266"/>
      <c r="O15" s="271">
        <f t="shared" si="1"/>
        <v>0</v>
      </c>
      <c r="P15" s="266"/>
      <c r="Q15" s="271">
        <f t="shared" si="2"/>
        <v>0</v>
      </c>
      <c r="R15" s="266"/>
      <c r="S15" s="212"/>
      <c r="T15" s="212"/>
    </row>
    <row r="16" spans="1:31" ht="17.25" customHeight="1">
      <c r="A16" s="38">
        <v>5</v>
      </c>
      <c r="B16" s="28" t="s">
        <v>5</v>
      </c>
      <c r="C16" s="31"/>
      <c r="D16" s="31"/>
      <c r="E16" s="44" t="str">
        <f t="shared" si="0"/>
        <v/>
      </c>
      <c r="F16" s="31"/>
      <c r="G16" s="1"/>
      <c r="H16" s="220"/>
      <c r="I16" s="271">
        <f t="shared" si="3"/>
        <v>0</v>
      </c>
      <c r="J16" s="271">
        <f t="shared" si="4"/>
        <v>0</v>
      </c>
      <c r="K16" s="266"/>
      <c r="L16" s="266"/>
      <c r="M16" s="266"/>
      <c r="N16" s="266"/>
      <c r="O16" s="271">
        <f t="shared" si="1"/>
        <v>0</v>
      </c>
      <c r="P16" s="266"/>
      <c r="Q16" s="271">
        <f t="shared" si="2"/>
        <v>0</v>
      </c>
      <c r="R16" s="266"/>
      <c r="S16" s="212"/>
      <c r="T16" s="207"/>
    </row>
    <row r="17" spans="1:251" ht="17.25" customHeight="1">
      <c r="A17" s="38">
        <v>6</v>
      </c>
      <c r="B17" s="28" t="s">
        <v>6</v>
      </c>
      <c r="C17" s="31"/>
      <c r="D17" s="31"/>
      <c r="E17" s="44" t="str">
        <f t="shared" si="0"/>
        <v/>
      </c>
      <c r="F17" s="31"/>
      <c r="G17" s="1"/>
      <c r="H17" s="220"/>
      <c r="I17" s="271">
        <f t="shared" si="3"/>
        <v>0</v>
      </c>
      <c r="J17" s="271">
        <f t="shared" si="4"/>
        <v>0</v>
      </c>
      <c r="K17" s="266"/>
      <c r="L17" s="266"/>
      <c r="M17" s="266"/>
      <c r="N17" s="266"/>
      <c r="O17" s="271">
        <f t="shared" si="1"/>
        <v>0</v>
      </c>
      <c r="P17" s="266"/>
      <c r="Q17" s="271">
        <f t="shared" si="2"/>
        <v>0</v>
      </c>
      <c r="R17" s="266"/>
      <c r="S17" s="212"/>
      <c r="T17" s="212"/>
    </row>
    <row r="18" spans="1:251" ht="17.25" customHeight="1">
      <c r="A18" s="38">
        <v>7</v>
      </c>
      <c r="B18" s="28" t="s">
        <v>7</v>
      </c>
      <c r="C18" s="31"/>
      <c r="D18" s="31"/>
      <c r="E18" s="44" t="str">
        <f t="shared" si="0"/>
        <v/>
      </c>
      <c r="F18" s="31"/>
      <c r="G18" s="1"/>
      <c r="H18" s="220"/>
      <c r="I18" s="271">
        <f t="shared" si="3"/>
        <v>0</v>
      </c>
      <c r="J18" s="271">
        <f t="shared" si="4"/>
        <v>0</v>
      </c>
      <c r="K18" s="266"/>
      <c r="L18" s="266"/>
      <c r="M18" s="266"/>
      <c r="N18" s="266"/>
      <c r="O18" s="271">
        <f t="shared" si="1"/>
        <v>0</v>
      </c>
      <c r="P18" s="266"/>
      <c r="Q18" s="271">
        <f t="shared" si="2"/>
        <v>0</v>
      </c>
      <c r="R18" s="266"/>
      <c r="S18" s="212"/>
      <c r="T18" s="212"/>
    </row>
    <row r="19" spans="1:251" ht="17.25" customHeight="1">
      <c r="A19" s="38">
        <v>8</v>
      </c>
      <c r="B19" s="28" t="s">
        <v>8</v>
      </c>
      <c r="C19" s="31"/>
      <c r="D19" s="31"/>
      <c r="E19" s="44" t="str">
        <f t="shared" si="0"/>
        <v/>
      </c>
      <c r="F19" s="31"/>
      <c r="G19" s="1"/>
      <c r="H19" s="220"/>
      <c r="I19" s="271">
        <f t="shared" si="3"/>
        <v>0</v>
      </c>
      <c r="J19" s="271">
        <f t="shared" si="4"/>
        <v>0</v>
      </c>
      <c r="K19" s="266"/>
      <c r="L19" s="266"/>
      <c r="M19" s="266"/>
      <c r="N19" s="266"/>
      <c r="O19" s="271">
        <f t="shared" si="1"/>
        <v>0</v>
      </c>
      <c r="P19" s="266"/>
      <c r="Q19" s="271">
        <f t="shared" si="2"/>
        <v>0</v>
      </c>
      <c r="R19" s="266"/>
      <c r="S19" s="212"/>
      <c r="T19" s="212"/>
    </row>
    <row r="20" spans="1:251" ht="17.25" customHeight="1">
      <c r="A20" s="38">
        <v>9</v>
      </c>
      <c r="B20" s="28" t="s">
        <v>9</v>
      </c>
      <c r="C20" s="31"/>
      <c r="D20" s="31"/>
      <c r="E20" s="44" t="str">
        <f t="shared" si="0"/>
        <v/>
      </c>
      <c r="F20" s="31"/>
      <c r="G20" s="1"/>
      <c r="H20" s="220"/>
      <c r="I20" s="271">
        <f t="shared" si="3"/>
        <v>0</v>
      </c>
      <c r="J20" s="271">
        <f t="shared" si="4"/>
        <v>0</v>
      </c>
      <c r="K20" s="266"/>
      <c r="L20" s="266"/>
      <c r="M20" s="266"/>
      <c r="N20" s="266"/>
      <c r="O20" s="271">
        <f t="shared" si="1"/>
        <v>0</v>
      </c>
      <c r="P20" s="266"/>
      <c r="Q20" s="271">
        <f t="shared" si="2"/>
        <v>0</v>
      </c>
      <c r="R20" s="266"/>
      <c r="S20" s="212"/>
      <c r="T20" s="212"/>
    </row>
    <row r="21" spans="1:251" ht="17.25" customHeight="1">
      <c r="A21" s="38">
        <v>10</v>
      </c>
      <c r="B21" s="28" t="s">
        <v>10</v>
      </c>
      <c r="C21" s="31"/>
      <c r="D21" s="31"/>
      <c r="E21" s="44" t="str">
        <f t="shared" si="0"/>
        <v/>
      </c>
      <c r="F21" s="31"/>
      <c r="G21" s="1"/>
      <c r="H21" s="220"/>
      <c r="I21" s="271">
        <f t="shared" si="3"/>
        <v>0</v>
      </c>
      <c r="J21" s="271">
        <f t="shared" si="4"/>
        <v>0</v>
      </c>
      <c r="K21" s="266"/>
      <c r="L21" s="266"/>
      <c r="M21" s="266"/>
      <c r="N21" s="266"/>
      <c r="O21" s="271">
        <f t="shared" si="1"/>
        <v>0</v>
      </c>
      <c r="P21" s="266"/>
      <c r="Q21" s="271">
        <f t="shared" si="2"/>
        <v>0</v>
      </c>
      <c r="R21" s="266"/>
      <c r="S21" s="212"/>
      <c r="T21" s="212"/>
    </row>
    <row r="22" spans="1:251" ht="17.25" customHeight="1">
      <c r="A22" s="38">
        <v>11</v>
      </c>
      <c r="B22" s="28" t="s">
        <v>11</v>
      </c>
      <c r="C22" s="31"/>
      <c r="D22" s="31"/>
      <c r="E22" s="44" t="str">
        <f t="shared" si="0"/>
        <v/>
      </c>
      <c r="F22" s="31"/>
      <c r="G22" s="1"/>
      <c r="H22" s="220"/>
      <c r="I22" s="271">
        <f t="shared" si="3"/>
        <v>0</v>
      </c>
      <c r="J22" s="271">
        <f t="shared" si="4"/>
        <v>0</v>
      </c>
      <c r="K22" s="266"/>
      <c r="L22" s="266"/>
      <c r="M22" s="266"/>
      <c r="N22" s="266"/>
      <c r="O22" s="271">
        <f t="shared" si="1"/>
        <v>0</v>
      </c>
      <c r="P22" s="266"/>
      <c r="Q22" s="271">
        <f t="shared" si="2"/>
        <v>0</v>
      </c>
      <c r="R22" s="266"/>
      <c r="S22" s="212"/>
      <c r="T22" s="212"/>
    </row>
    <row r="23" spans="1:251" ht="17.25" customHeight="1">
      <c r="A23" s="38">
        <v>12</v>
      </c>
      <c r="B23" s="28" t="s">
        <v>12</v>
      </c>
      <c r="C23" s="31"/>
      <c r="D23" s="31"/>
      <c r="E23" s="44" t="str">
        <f t="shared" si="0"/>
        <v/>
      </c>
      <c r="F23" s="31"/>
      <c r="G23" s="1"/>
      <c r="H23" s="220"/>
      <c r="I23" s="271">
        <f t="shared" si="3"/>
        <v>0</v>
      </c>
      <c r="J23" s="271">
        <f t="shared" si="4"/>
        <v>0</v>
      </c>
      <c r="K23" s="266"/>
      <c r="L23" s="266"/>
      <c r="M23" s="266"/>
      <c r="N23" s="266"/>
      <c r="O23" s="271">
        <f t="shared" si="1"/>
        <v>0</v>
      </c>
      <c r="P23" s="266"/>
      <c r="Q23" s="271">
        <f t="shared" si="2"/>
        <v>0</v>
      </c>
      <c r="R23" s="266"/>
      <c r="S23" s="212"/>
      <c r="T23" s="212"/>
    </row>
    <row r="24" spans="1:251" ht="17.25" customHeight="1">
      <c r="A24" s="38">
        <v>13</v>
      </c>
      <c r="B24" s="28" t="s">
        <v>13</v>
      </c>
      <c r="C24" s="31"/>
      <c r="D24" s="31"/>
      <c r="E24" s="44" t="str">
        <f t="shared" si="0"/>
        <v/>
      </c>
      <c r="F24" s="31"/>
      <c r="G24" s="1"/>
      <c r="H24" s="220"/>
      <c r="I24" s="271">
        <f t="shared" si="3"/>
        <v>0</v>
      </c>
      <c r="J24" s="271">
        <f t="shared" si="4"/>
        <v>0</v>
      </c>
      <c r="K24" s="266"/>
      <c r="L24" s="266"/>
      <c r="M24" s="266"/>
      <c r="N24" s="266"/>
      <c r="O24" s="271">
        <f t="shared" si="1"/>
        <v>0</v>
      </c>
      <c r="P24" s="266"/>
      <c r="Q24" s="271">
        <f t="shared" si="2"/>
        <v>0</v>
      </c>
      <c r="R24" s="266"/>
      <c r="S24" s="212"/>
      <c r="T24" s="212"/>
    </row>
    <row r="25" spans="1:251" ht="17.25" customHeight="1">
      <c r="A25" s="38">
        <v>14</v>
      </c>
      <c r="B25" s="28" t="s">
        <v>14</v>
      </c>
      <c r="C25" s="31"/>
      <c r="D25" s="31"/>
      <c r="E25" s="44" t="str">
        <f t="shared" si="0"/>
        <v/>
      </c>
      <c r="F25" s="31"/>
      <c r="G25" s="1"/>
      <c r="H25" s="220"/>
      <c r="I25" s="271">
        <f t="shared" si="3"/>
        <v>0</v>
      </c>
      <c r="J25" s="271">
        <f t="shared" si="4"/>
        <v>0</v>
      </c>
      <c r="K25" s="266"/>
      <c r="L25" s="266"/>
      <c r="M25" s="266"/>
      <c r="N25" s="266"/>
      <c r="O25" s="271">
        <f t="shared" si="1"/>
        <v>0</v>
      </c>
      <c r="P25" s="266"/>
      <c r="Q25" s="271">
        <f t="shared" si="2"/>
        <v>0</v>
      </c>
      <c r="R25" s="266"/>
      <c r="S25" s="212"/>
      <c r="T25" s="212"/>
    </row>
    <row r="26" spans="1:251" ht="17.25" customHeight="1">
      <c r="A26" s="38">
        <v>15</v>
      </c>
      <c r="B26" s="28" t="s">
        <v>15</v>
      </c>
      <c r="C26" s="31"/>
      <c r="D26" s="31"/>
      <c r="E26" s="44" t="str">
        <f t="shared" si="0"/>
        <v/>
      </c>
      <c r="F26" s="31"/>
      <c r="G26" s="1"/>
      <c r="H26" s="220"/>
      <c r="I26" s="271">
        <f t="shared" si="3"/>
        <v>0</v>
      </c>
      <c r="J26" s="271">
        <f t="shared" si="4"/>
        <v>0</v>
      </c>
      <c r="K26" s="266"/>
      <c r="L26" s="266"/>
      <c r="M26" s="266"/>
      <c r="N26" s="266"/>
      <c r="O26" s="271">
        <f t="shared" si="1"/>
        <v>0</v>
      </c>
      <c r="P26" s="266"/>
      <c r="Q26" s="271">
        <f t="shared" si="2"/>
        <v>0</v>
      </c>
      <c r="R26" s="266"/>
      <c r="S26" s="212"/>
      <c r="T26" s="212"/>
    </row>
    <row r="27" spans="1:251" ht="17.25" customHeight="1">
      <c r="A27" s="38">
        <v>16</v>
      </c>
      <c r="B27" s="29" t="s">
        <v>95</v>
      </c>
      <c r="C27" s="31"/>
      <c r="D27" s="31"/>
      <c r="E27" s="44" t="str">
        <f t="shared" si="0"/>
        <v/>
      </c>
      <c r="F27" s="31"/>
      <c r="G27" s="1"/>
      <c r="H27" s="220"/>
      <c r="I27" s="271">
        <f t="shared" si="3"/>
        <v>0</v>
      </c>
      <c r="J27" s="271">
        <f t="shared" si="4"/>
        <v>0</v>
      </c>
      <c r="K27" s="266"/>
      <c r="L27" s="256"/>
      <c r="M27" s="266"/>
      <c r="N27" s="266"/>
      <c r="O27" s="271">
        <f t="shared" si="1"/>
        <v>0</v>
      </c>
      <c r="P27" s="266"/>
      <c r="Q27" s="271">
        <f t="shared" si="2"/>
        <v>0</v>
      </c>
      <c r="R27" s="266"/>
      <c r="S27" s="212"/>
      <c r="T27" s="212"/>
    </row>
    <row r="28" spans="1:251" ht="17.25" customHeight="1">
      <c r="A28" s="38">
        <v>17</v>
      </c>
      <c r="B28" s="29" t="s">
        <v>78</v>
      </c>
      <c r="C28" s="31"/>
      <c r="D28" s="31"/>
      <c r="E28" s="44" t="str">
        <f t="shared" si="0"/>
        <v/>
      </c>
      <c r="F28" s="31"/>
      <c r="G28" s="1"/>
      <c r="H28" s="220"/>
      <c r="I28" s="271">
        <f t="shared" si="3"/>
        <v>0</v>
      </c>
      <c r="J28" s="271">
        <f t="shared" si="4"/>
        <v>0</v>
      </c>
      <c r="K28" s="266"/>
      <c r="L28" s="267" t="s">
        <v>171</v>
      </c>
      <c r="M28" s="266"/>
      <c r="N28" s="266"/>
      <c r="O28" s="271">
        <f t="shared" si="1"/>
        <v>0</v>
      </c>
      <c r="P28" s="256" t="s">
        <v>142</v>
      </c>
      <c r="Q28" s="271">
        <f t="shared" si="2"/>
        <v>0</v>
      </c>
      <c r="R28" s="266"/>
      <c r="S28" s="212"/>
      <c r="T28" s="2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251" s="35" customFormat="1" ht="24" customHeight="1">
      <c r="A29" s="38">
        <v>18</v>
      </c>
      <c r="B29" s="29" t="s">
        <v>110</v>
      </c>
      <c r="C29" s="44" t="str">
        <f>IF(SUM(C12:C28)=0,"",SUM(C12:C28))</f>
        <v/>
      </c>
      <c r="D29" s="44" t="str">
        <f>IF(SUM(D12:D28)=0,"",SUM(D12:D28))</f>
        <v/>
      </c>
      <c r="E29" s="44" t="str">
        <f>IF(SUM(C29,D29)=0,"",SUM(C29,D29))</f>
        <v/>
      </c>
      <c r="F29" s="44" t="str">
        <f>IF(SUM(F12:F28)=0,"",SUM(F12:F28))</f>
        <v/>
      </c>
      <c r="G29" s="154" t="s">
        <v>132</v>
      </c>
      <c r="H29" s="221"/>
      <c r="I29" s="261"/>
      <c r="J29" s="261"/>
      <c r="K29" s="269"/>
      <c r="L29" s="271">
        <f>IF(AND(C$29="",D$29="",E$29="",F$29=""),1,0)</f>
        <v>1</v>
      </c>
      <c r="M29" s="272"/>
      <c r="N29" s="266"/>
      <c r="O29" s="269"/>
      <c r="P29" s="271">
        <f>IF(ABS(SUM(F29,-SUM('1.1'!G18)))&gt;=3,1,0)</f>
        <v>0</v>
      </c>
      <c r="Q29" s="269"/>
      <c r="R29" s="266"/>
      <c r="S29" s="212"/>
      <c r="T29" s="212"/>
      <c r="U29" s="210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</row>
    <row r="30" spans="1:251" s="12" customFormat="1" ht="20.25" customHeight="1">
      <c r="A30" s="48"/>
      <c r="B30" s="32"/>
      <c r="C30" s="30"/>
      <c r="D30" s="30"/>
      <c r="E30" s="33"/>
      <c r="F30" s="33"/>
      <c r="G30" s="6"/>
      <c r="H30" s="222"/>
      <c r="I30" s="273"/>
      <c r="J30" s="273"/>
      <c r="K30" s="274"/>
      <c r="L30" s="273"/>
      <c r="M30" s="275"/>
      <c r="N30" s="276"/>
      <c r="O30" s="276"/>
      <c r="P30" s="266"/>
      <c r="Q30" s="269"/>
      <c r="R30" s="266"/>
      <c r="S30" s="212"/>
      <c r="T30" s="212"/>
      <c r="U30" s="215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</row>
    <row r="31" spans="1:251" s="14" customFormat="1" ht="30.75" customHeight="1">
      <c r="A31" s="49">
        <v>19</v>
      </c>
      <c r="B31" s="170" t="s">
        <v>151</v>
      </c>
      <c r="C31" s="31"/>
      <c r="D31" s="31"/>
      <c r="E31" s="31"/>
      <c r="F31" s="31"/>
      <c r="G31" s="13"/>
      <c r="H31" s="223"/>
      <c r="I31" s="271">
        <f>IF(AND(OR($C31="",$C31=0),$D31&gt;=5),1,0)</f>
        <v>0</v>
      </c>
      <c r="J31" s="271">
        <f>IF(AND($C31&gt;=5,OR($D31="",$D31=0)),1,0)</f>
        <v>0</v>
      </c>
      <c r="K31" s="266"/>
      <c r="L31" s="271"/>
      <c r="M31" s="277"/>
      <c r="N31" s="278"/>
      <c r="O31" s="271">
        <f>IF(AND(OR(F31="",F31=0),OR(C31&gt;0,D31&gt;0,E31&gt;0)),1,0)</f>
        <v>0</v>
      </c>
      <c r="P31" s="266"/>
      <c r="Q31" s="271">
        <f>IF(AND(OR(E31="",E31=0),F31&gt;0),1,0)</f>
        <v>0</v>
      </c>
      <c r="R31" s="266"/>
      <c r="S31" s="212"/>
      <c r="T31" s="212"/>
      <c r="U31" s="216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</row>
    <row r="32" spans="1:251" s="14" customFormat="1" ht="30.75" customHeight="1">
      <c r="A32" s="49">
        <v>20</v>
      </c>
      <c r="B32" s="170" t="s">
        <v>152</v>
      </c>
      <c r="C32" s="184"/>
      <c r="D32" s="37"/>
      <c r="E32" s="31"/>
      <c r="F32" s="31"/>
      <c r="G32" s="13"/>
      <c r="H32" s="223"/>
      <c r="I32" s="271">
        <f>IF(AND(OR($C32="",$C32=0),$D32&gt;=5),1,0)</f>
        <v>0</v>
      </c>
      <c r="J32" s="271">
        <f>IF(AND($C32&gt;=5,OR($D32="",$D32=0)),1,0)</f>
        <v>0</v>
      </c>
      <c r="K32" s="266"/>
      <c r="L32" s="271"/>
      <c r="M32" s="277"/>
      <c r="N32" s="278"/>
      <c r="O32" s="271">
        <f>IF(AND(OR(F32="",F32=0),OR(C32&gt;0,D32&gt;0,E32&gt;0)),1,0)</f>
        <v>0</v>
      </c>
      <c r="P32" s="266"/>
      <c r="Q32" s="271">
        <f>IF(AND(OR(E32="",E32=0),F32&gt;0),1,0)</f>
        <v>0</v>
      </c>
      <c r="R32" s="266"/>
      <c r="S32" s="212"/>
      <c r="T32" s="212"/>
      <c r="U32" s="216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</row>
    <row r="33" spans="1:251" s="14" customFormat="1" ht="59.15" customHeight="1">
      <c r="A33" s="49">
        <v>21</v>
      </c>
      <c r="B33" s="182" t="s">
        <v>150</v>
      </c>
      <c r="C33" s="183"/>
      <c r="D33" s="183"/>
      <c r="E33" s="183"/>
      <c r="F33" s="183"/>
      <c r="G33" s="13"/>
      <c r="H33" s="223"/>
      <c r="I33" s="271">
        <f>IF(AND(OR($C33="",$C33=0),$D33&gt;=5),1,0)</f>
        <v>0</v>
      </c>
      <c r="J33" s="271">
        <f>IF(AND($C33&gt;=5,OR($D33="",$D33=0)),1,0)</f>
        <v>0</v>
      </c>
      <c r="K33" s="266"/>
      <c r="L33" s="271"/>
      <c r="M33" s="277"/>
      <c r="N33" s="278"/>
      <c r="O33" s="271">
        <f>IF(AND(OR(F33="",F33=0),OR(C33&gt;0,D33&gt;0,E33&gt;0)),1,0)</f>
        <v>0</v>
      </c>
      <c r="P33" s="266"/>
      <c r="Q33" s="271">
        <f>IF(AND(OR(E33="",E33=0),F33&gt;0),1,0)</f>
        <v>0</v>
      </c>
      <c r="R33" s="266"/>
      <c r="S33" s="212"/>
      <c r="T33" s="212"/>
      <c r="U33" s="216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</row>
    <row r="34" spans="1:251" s="14" customFormat="1" ht="33" customHeight="1">
      <c r="A34" s="49"/>
      <c r="B34" s="332"/>
      <c r="C34" s="308"/>
      <c r="D34" s="308"/>
      <c r="E34" s="308"/>
      <c r="F34" s="308"/>
      <c r="G34" s="13"/>
      <c r="H34" s="223"/>
      <c r="I34" s="271"/>
      <c r="J34" s="271"/>
      <c r="K34" s="266"/>
      <c r="L34" s="266"/>
      <c r="M34" s="278"/>
      <c r="N34" s="278"/>
      <c r="O34" s="271"/>
      <c r="P34" s="266"/>
      <c r="Q34" s="271"/>
      <c r="R34" s="266"/>
      <c r="S34" s="212"/>
      <c r="T34" s="212"/>
      <c r="U34" s="216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</row>
    <row r="35" spans="1:251" s="14" customFormat="1" ht="17.149999999999999" customHeight="1">
      <c r="A35" s="237"/>
      <c r="B35" s="238" t="s">
        <v>176</v>
      </c>
      <c r="C35" s="236"/>
      <c r="D35" s="236"/>
      <c r="E35" s="236"/>
      <c r="F35" s="236"/>
      <c r="G35" s="13"/>
      <c r="H35" s="223"/>
      <c r="I35" s="271"/>
      <c r="J35" s="271"/>
      <c r="K35" s="266"/>
      <c r="L35" s="266"/>
      <c r="M35" s="278"/>
      <c r="N35" s="278"/>
      <c r="O35" s="271"/>
      <c r="P35" s="266"/>
      <c r="Q35" s="271"/>
      <c r="R35" s="266"/>
      <c r="S35" s="212"/>
      <c r="T35" s="212"/>
      <c r="U35" s="216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</row>
    <row r="36" spans="1:251" s="14" customFormat="1" ht="35.15" customHeight="1">
      <c r="A36" s="49">
        <v>22</v>
      </c>
      <c r="B36" s="170" t="s">
        <v>154</v>
      </c>
      <c r="C36" s="31"/>
      <c r="D36" s="31"/>
      <c r="E36" s="31"/>
      <c r="F36" s="44" t="str">
        <f>IF('1.1'!G16="","-",'1.1'!G16)</f>
        <v>-</v>
      </c>
      <c r="G36" s="13"/>
      <c r="H36" s="223"/>
      <c r="I36" s="271">
        <f>IF(AND(OR($C36="",$C36=0),$D36&gt;=5),1,0)</f>
        <v>0</v>
      </c>
      <c r="J36" s="271">
        <f>IF(AND($C36&gt;=5,OR($D36="",$D36=0)),1,0)</f>
        <v>0</v>
      </c>
      <c r="K36" s="266"/>
      <c r="L36" s="271"/>
      <c r="M36" s="277"/>
      <c r="N36" s="278"/>
      <c r="O36" s="271">
        <f>IF(AND(OR(F36="",F36=0),OR(C36&gt;0,D36&gt;0,E36&gt;0)),1,0)</f>
        <v>0</v>
      </c>
      <c r="P36" s="257"/>
      <c r="Q36" s="271">
        <f>IF(AND(OR(E36="",E36=0),F36&gt;0),1,0)</f>
        <v>1</v>
      </c>
      <c r="R36" s="266"/>
      <c r="S36" s="212"/>
      <c r="T36" s="212"/>
      <c r="U36" s="216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</row>
    <row r="37" spans="1:251" s="16" customFormat="1" ht="16.5" customHeight="1">
      <c r="A37" s="50"/>
      <c r="B37" s="15"/>
      <c r="C37" s="15"/>
      <c r="D37" s="15"/>
      <c r="E37" s="15"/>
      <c r="F37" s="15"/>
      <c r="G37" s="15"/>
      <c r="H37" s="224"/>
      <c r="I37" s="279"/>
      <c r="J37" s="279"/>
      <c r="K37" s="279"/>
      <c r="L37" s="279"/>
      <c r="M37" s="278"/>
      <c r="N37" s="278"/>
      <c r="O37" s="279"/>
      <c r="P37" s="269"/>
      <c r="Q37" s="269"/>
      <c r="R37" s="266"/>
      <c r="S37" s="212"/>
      <c r="T37" s="212"/>
      <c r="U37" s="217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</row>
    <row r="38" spans="1:251" s="16" customFormat="1" ht="13" customHeight="1">
      <c r="A38" s="50"/>
      <c r="B38" s="18" t="s">
        <v>109</v>
      </c>
      <c r="C38" s="15"/>
      <c r="D38" s="15"/>
      <c r="E38" s="15"/>
      <c r="F38" s="15"/>
      <c r="G38" s="15"/>
      <c r="H38" s="224"/>
      <c r="I38" s="280">
        <f>SUM(I12:I36)</f>
        <v>0</v>
      </c>
      <c r="J38" s="281">
        <f>SUM(J12:J36)</f>
        <v>0</v>
      </c>
      <c r="K38" s="282" t="s">
        <v>16</v>
      </c>
      <c r="L38" s="281"/>
      <c r="M38" s="283"/>
      <c r="N38" s="284" t="s">
        <v>16</v>
      </c>
      <c r="O38" s="283">
        <f>SUM(O12:O36)</f>
        <v>0</v>
      </c>
      <c r="P38" s="284" t="s">
        <v>16</v>
      </c>
      <c r="Q38" s="283">
        <f>SUM(Q12:Q36)</f>
        <v>1</v>
      </c>
      <c r="R38" s="266"/>
      <c r="S38" s="219"/>
      <c r="T38" s="218"/>
      <c r="U38" s="217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</row>
    <row r="39" spans="1:251" s="16" customFormat="1" ht="13" customHeight="1">
      <c r="A39" s="50"/>
      <c r="B39" s="18" t="s">
        <v>172</v>
      </c>
      <c r="C39" s="15"/>
      <c r="D39" s="15"/>
      <c r="E39" s="15"/>
      <c r="F39" s="15"/>
      <c r="G39" s="15"/>
      <c r="H39" s="224"/>
      <c r="I39" s="254"/>
      <c r="J39" s="254"/>
      <c r="K39" s="254"/>
      <c r="L39" s="254"/>
      <c r="M39" s="254"/>
      <c r="N39" s="254"/>
      <c r="O39" s="254"/>
      <c r="P39" s="279"/>
      <c r="Q39" s="279"/>
      <c r="R39" s="285"/>
      <c r="S39" s="217"/>
      <c r="T39" s="217"/>
      <c r="U39" s="217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</row>
    <row r="40" spans="1:251" s="16" customFormat="1" ht="15.75" customHeight="1">
      <c r="A40" s="50"/>
      <c r="B40" s="18" t="s">
        <v>156</v>
      </c>
      <c r="C40" s="15"/>
      <c r="D40" s="15"/>
      <c r="E40" s="15"/>
      <c r="F40" s="15"/>
      <c r="G40" s="15"/>
      <c r="H40" s="224"/>
      <c r="I40" s="255" t="s">
        <v>179</v>
      </c>
      <c r="J40" s="254"/>
      <c r="K40" s="254"/>
      <c r="L40" s="254"/>
      <c r="M40" s="254"/>
      <c r="N40" s="254"/>
      <c r="O40" s="254"/>
      <c r="P40" s="279"/>
      <c r="Q40" s="279"/>
      <c r="R40" s="285"/>
      <c r="S40" s="217"/>
      <c r="T40" s="217"/>
      <c r="U40" s="217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</row>
    <row r="41" spans="1:251" s="16" customFormat="1" ht="15.75" customHeight="1">
      <c r="A41" s="50"/>
      <c r="B41" s="18" t="s">
        <v>131</v>
      </c>
      <c r="C41" s="15"/>
      <c r="D41" s="15"/>
      <c r="E41" s="15"/>
      <c r="F41" s="15"/>
      <c r="G41" s="15"/>
      <c r="H41" s="224"/>
      <c r="I41" s="254"/>
      <c r="J41" s="254"/>
      <c r="K41" s="254"/>
      <c r="L41" s="254"/>
      <c r="M41" s="254"/>
      <c r="N41" s="254"/>
      <c r="O41" s="254"/>
      <c r="P41" s="279"/>
      <c r="Q41" s="279"/>
      <c r="R41" s="285"/>
      <c r="S41" s="217"/>
      <c r="T41" s="217"/>
      <c r="U41" s="217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</row>
    <row r="42" spans="1:251" ht="15.75" customHeight="1">
      <c r="A42" s="47"/>
      <c r="B42" s="7" t="s">
        <v>185</v>
      </c>
      <c r="C42" s="1"/>
      <c r="D42" s="1"/>
      <c r="E42" s="1"/>
      <c r="F42" s="1"/>
      <c r="G42" s="1"/>
      <c r="H42" s="220"/>
      <c r="I42" s="257">
        <f>IF(AND($L$42=0,$C$31+$D$31&lt;&gt;$E$31),1,0)</f>
        <v>0</v>
      </c>
      <c r="J42" s="257"/>
      <c r="K42" s="257"/>
      <c r="L42" s="271">
        <f>IF(AND(OR($C31="",$C31=0),OR($D31="",$D31=0),$E31&gt;0),1,0)</f>
        <v>0</v>
      </c>
      <c r="M42" s="257" t="s">
        <v>140</v>
      </c>
      <c r="N42" s="257"/>
      <c r="O42" s="257"/>
      <c r="P42" s="257"/>
      <c r="Q42" s="257"/>
      <c r="R42" s="254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</row>
    <row r="43" spans="1:251" ht="15" customHeight="1">
      <c r="A43" s="47"/>
      <c r="B43" s="329" t="str">
        <f>"5) Versicherte mit Zahlungsausständen, für die der Kanton "&amp;'1.0'!H11&amp; " die Kosten gemäss Art. 64a KVG bzw. Art. 105k KVV bezahlt hat, unabhängig der"</f>
        <v>5) Versicherte mit Zahlungsausständen, für die der Kanton 2024 die Kosten gemäss Art. 64a KVG bzw. Art. 105k KVV bezahlt hat, unabhängig der</v>
      </c>
      <c r="C43" s="330"/>
      <c r="D43" s="330"/>
      <c r="E43" s="330"/>
      <c r="F43" s="330"/>
      <c r="G43" s="1"/>
      <c r="H43" s="220"/>
      <c r="I43" s="254">
        <f>IF(AND($L$43=0,$C$32+$D$32&lt;&gt;$E$32),1,0)</f>
        <v>0</v>
      </c>
      <c r="J43" s="254"/>
      <c r="K43" s="254"/>
      <c r="L43" s="271">
        <f>IF(AND(OR($C32="",$C32=0),OR($D32="",$D32=0),$E32&gt;0),1,0)</f>
        <v>0</v>
      </c>
      <c r="M43" s="254" t="s">
        <v>61</v>
      </c>
      <c r="N43" s="254"/>
      <c r="O43" s="254"/>
      <c r="P43" s="254"/>
      <c r="Q43" s="254"/>
      <c r="R43" s="254"/>
    </row>
    <row r="44" spans="1:251" ht="13" customHeight="1">
      <c r="A44" s="47"/>
      <c r="B44" s="331" t="s">
        <v>174</v>
      </c>
      <c r="C44" s="305"/>
      <c r="D44" s="305"/>
      <c r="E44" s="235"/>
      <c r="F44" s="235"/>
      <c r="G44" s="1"/>
      <c r="H44" s="220"/>
      <c r="I44" s="254">
        <f>IF(AND($L$44=0,$C$33+$D$33&lt;&gt;$E$33),1,0)</f>
        <v>0</v>
      </c>
      <c r="J44" s="254"/>
      <c r="K44" s="254"/>
      <c r="L44" s="271">
        <f>IF(AND(OR($C33="",$C33=0),OR($D33="",$D33=0),$E33&gt;0),1,0)</f>
        <v>0</v>
      </c>
      <c r="M44" s="254" t="s">
        <v>141</v>
      </c>
      <c r="N44" s="254"/>
      <c r="O44" s="254"/>
      <c r="P44" s="254"/>
      <c r="Q44" s="254"/>
      <c r="R44" s="254"/>
    </row>
    <row r="45" spans="1:251">
      <c r="A45" s="47"/>
      <c r="B45" s="7" t="s">
        <v>175</v>
      </c>
      <c r="C45" s="1"/>
      <c r="D45" s="1"/>
      <c r="E45" s="1"/>
      <c r="F45" s="1"/>
      <c r="G45" s="1"/>
      <c r="H45" s="220"/>
      <c r="I45" s="254">
        <f>IF(AND($L$45=0,$C$36+$D$36&lt;&gt;$E$36),1,0)</f>
        <v>0</v>
      </c>
      <c r="J45" s="254"/>
      <c r="K45" s="254"/>
      <c r="L45" s="271">
        <f>IF(AND(OR($C36="",$C36=0),OR($D36="",$D36=0),$E36&gt;0),1,0)</f>
        <v>0</v>
      </c>
      <c r="M45" s="254" t="s">
        <v>180</v>
      </c>
      <c r="N45" s="254"/>
      <c r="O45" s="254"/>
      <c r="P45" s="254"/>
      <c r="Q45" s="254"/>
      <c r="R45" s="254"/>
    </row>
    <row r="46" spans="1:251">
      <c r="A46" s="47"/>
      <c r="B46" s="7"/>
      <c r="C46" s="1"/>
      <c r="D46" s="1"/>
      <c r="E46" s="1"/>
      <c r="F46" s="1"/>
      <c r="G46" s="1"/>
      <c r="H46" s="220"/>
      <c r="I46" s="254"/>
      <c r="J46" s="254"/>
      <c r="K46" s="254"/>
      <c r="L46" s="271"/>
      <c r="M46" s="254"/>
      <c r="N46" s="254"/>
      <c r="O46" s="254"/>
      <c r="P46" s="254"/>
      <c r="Q46" s="254"/>
      <c r="R46" s="254"/>
    </row>
    <row r="47" spans="1:251">
      <c r="A47" s="47"/>
      <c r="B47" s="142" t="str">
        <f>IF(OR(I$38&gt;=1,J$38&gt;=1, L$29&gt;=1, O$38&gt;=1,P$29&gt;=1,Q$38&gt;=1,T$38&gt;=1, L$47),"Plausibilisierung:","")</f>
        <v>Plausibilisierung:</v>
      </c>
      <c r="C47" s="1"/>
      <c r="D47" s="1"/>
      <c r="E47" s="1"/>
      <c r="F47" s="1"/>
      <c r="G47" s="1"/>
      <c r="H47" s="220"/>
      <c r="I47" s="255">
        <f>SUM(I42:I45)</f>
        <v>0</v>
      </c>
      <c r="J47" s="255" t="s">
        <v>16</v>
      </c>
      <c r="K47" s="254"/>
      <c r="L47" s="255">
        <f>SUM(L42:L45)</f>
        <v>0</v>
      </c>
      <c r="M47" s="255" t="s">
        <v>16</v>
      </c>
      <c r="N47" s="254"/>
      <c r="O47" s="254"/>
      <c r="P47" s="254"/>
      <c r="Q47" s="254"/>
      <c r="R47" s="254"/>
    </row>
    <row r="48" spans="1:251">
      <c r="A48" s="47"/>
      <c r="B48" s="186" t="str">
        <f>IF(L$29&gt;=1,"Fehler: Die Verteilung nach Altersklassen fehlt vollständig.","")</f>
        <v>Fehler: Die Verteilung nach Altersklassen fehlt vollständig.</v>
      </c>
      <c r="C48" s="1"/>
      <c r="D48" s="1"/>
      <c r="E48" s="1"/>
      <c r="F48" s="1"/>
      <c r="G48" s="1"/>
      <c r="H48" s="220"/>
      <c r="I48" s="254"/>
      <c r="J48" s="254"/>
      <c r="K48" s="254"/>
      <c r="L48" s="254"/>
      <c r="M48" s="254"/>
      <c r="N48" s="254"/>
      <c r="O48" s="254"/>
      <c r="P48" s="254"/>
      <c r="Q48" s="254"/>
      <c r="R48" s="254"/>
    </row>
    <row r="49" spans="1:12" ht="15" customHeight="1">
      <c r="A49" s="5"/>
      <c r="B49" s="186" t="str">
        <f>IF(P$29&gt;=1,"Fehler: Total T 2.1 (B) &lt; &gt; Total T 1.1 (A 1) ","")</f>
        <v/>
      </c>
      <c r="C49" s="1"/>
      <c r="D49" s="1"/>
      <c r="E49" s="1"/>
      <c r="F49" s="1"/>
      <c r="G49" s="1"/>
      <c r="H49" s="220"/>
    </row>
    <row r="50" spans="1:12">
      <c r="A50" s="35"/>
      <c r="B50" s="186" t="str">
        <f>IF(O$38&gt;=1,"Fehler: Jahresbetrag/Jahresbeträge fehlen. ","")</f>
        <v/>
      </c>
      <c r="H50" s="220"/>
    </row>
    <row r="51" spans="1:12">
      <c r="A51" s="35"/>
      <c r="B51" s="186" t="str">
        <f>IF(Q$38&gt;=1,"Fehler: BezügerInnenzahl/en fehlen.","")</f>
        <v>Fehler: BezügerInnenzahl/en fehlen.</v>
      </c>
      <c r="H51" s="220"/>
    </row>
    <row r="52" spans="1:12">
      <c r="A52" s="35"/>
      <c r="B52" s="186" t="str">
        <f>IF(OR(I$38&gt;=1,J$38&gt;=1),"Fehler / Warnung: Werte für Männer UND Frauen (Schätzung wenn nicht verfügbar)","")</f>
        <v/>
      </c>
      <c r="H52" s="220"/>
    </row>
    <row r="53" spans="1:12">
      <c r="A53" s="35"/>
      <c r="B53" s="186" t="str">
        <f>IF($L47&gt;0, "Fehler/Warnung: EL; SH; vollst. IPV oder ZA die Verteilung nach Geschlecht fehlt","")</f>
        <v/>
      </c>
      <c r="H53" s="220"/>
    </row>
    <row r="54" spans="1:12">
      <c r="A54" s="35"/>
      <c r="B54" s="186" t="str">
        <f>IF($I47&gt;0, "Fehler: EL; SH; vollst. IPV oder ZA die Verteilung nach Geschlecht entspricht nicht dem Total.","")</f>
        <v/>
      </c>
      <c r="H54" s="220"/>
    </row>
    <row r="55" spans="1:12">
      <c r="A55" s="35"/>
      <c r="B55" s="186"/>
      <c r="H55" s="220"/>
    </row>
    <row r="56" spans="1:12">
      <c r="A56" s="35"/>
      <c r="B56" s="186"/>
      <c r="H56" s="220"/>
    </row>
    <row r="57" spans="1:12">
      <c r="B57" s="186"/>
    </row>
    <row r="58" spans="1:12" ht="15" customHeight="1">
      <c r="B58" s="186"/>
    </row>
    <row r="59" spans="1:12" ht="10" customHeight="1">
      <c r="L59" s="209"/>
    </row>
  </sheetData>
  <sheetProtection algorithmName="SHA-512" hashValue="mGa/RhZgu34CCXBmvUapaifBDl2Kq4rUJlQuNZf+KAaKgyO4HjSGqIJ8S9aW+RZ5M4G/NFHAeDzJUy1+GmNKow==" saltValue="4Vv3d8IkGrjohft7X5tKSg==" spinCount="100000" sheet="1" objects="1" scenarios="1"/>
  <mergeCells count="3">
    <mergeCell ref="B43:F43"/>
    <mergeCell ref="B44:D44"/>
    <mergeCell ref="B34:F34"/>
  </mergeCells>
  <phoneticPr fontId="0" type="noConversion"/>
  <dataValidations count="3">
    <dataValidation type="whole" operator="greaterThanOrEqual" allowBlank="1" showInputMessage="1" showErrorMessage="1" sqref="C12:D28 C31:E33 C36:E36" xr:uid="{00000000-0002-0000-0300-000000000000}">
      <formula1>0</formula1>
    </dataValidation>
    <dataValidation operator="greaterThan" allowBlank="1" showInputMessage="1" showErrorMessage="1" sqref="F36" xr:uid="{00000000-0002-0000-0300-000001000000}"/>
    <dataValidation type="decimal" operator="greaterThanOrEqual" allowBlank="1" showInputMessage="1" showErrorMessage="1" sqref="F31:F33 F12:F28" xr:uid="{00000000-0002-0000-0300-000002000000}">
      <formula1>0</formula1>
    </dataValidation>
  </dataValidations>
  <pageMargins left="0.47244094488188981" right="0.27559055118110237" top="0.39370078740157483" bottom="0.35433070866141736" header="0.23622047244094491" footer="0.19685039370078741"/>
  <pageSetup paperSize="9" scale="7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B52"/>
  <sheetViews>
    <sheetView showGridLines="0" zoomScaleNormal="100" workbookViewId="0">
      <selection activeCell="C15" sqref="C15"/>
    </sheetView>
  </sheetViews>
  <sheetFormatPr baseColWidth="10" defaultColWidth="11.53515625" defaultRowHeight="15.5"/>
  <cols>
    <col min="1" max="1" width="3" style="35" customWidth="1"/>
    <col min="2" max="2" width="12.3046875" style="2" customWidth="1"/>
    <col min="3" max="10" width="8.765625" style="2" customWidth="1"/>
    <col min="11" max="11" width="9.53515625" style="2" customWidth="1"/>
    <col min="12" max="12" width="9.765625" style="2" customWidth="1"/>
    <col min="13" max="13" width="4.69140625" style="2" customWidth="1"/>
    <col min="14" max="14" width="7.23046875" style="2" customWidth="1"/>
    <col min="15" max="15" width="11.53515625" style="2"/>
    <col min="16" max="16" width="13.23046875" style="220" customWidth="1"/>
    <col min="17" max="18" width="11.53515625" style="220"/>
    <col min="19" max="19" width="9.4609375" style="220" customWidth="1"/>
    <col min="20" max="26" width="11.53515625" style="220"/>
    <col min="27" max="16384" width="11.53515625" style="2"/>
  </cols>
  <sheetData>
    <row r="1" spans="1:26" ht="16.5">
      <c r="A1" s="5"/>
      <c r="B1" s="56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95">
        <v>2.2000000000000002</v>
      </c>
      <c r="N1" s="1"/>
      <c r="O1" s="106" t="str">
        <f>" "</f>
        <v xml:space="preserve"> </v>
      </c>
      <c r="P1" s="208"/>
      <c r="Q1" s="208"/>
      <c r="R1" s="208"/>
      <c r="S1" s="208"/>
      <c r="T1" s="208"/>
    </row>
    <row r="2" spans="1:26">
      <c r="A2" s="5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208"/>
      <c r="Q2" s="208"/>
      <c r="R2" s="208"/>
      <c r="S2" s="208"/>
      <c r="T2" s="208"/>
    </row>
    <row r="3" spans="1:26" ht="40" customHeight="1">
      <c r="A3" s="5"/>
      <c r="B3" s="57" t="str">
        <f>"Kanton : "&amp;'1.0'!H13</f>
        <v xml:space="preserve">Kanton : </v>
      </c>
      <c r="D3" s="162" t="str">
        <f>"Jahr : "&amp;'1.0'!H11</f>
        <v>Jahr : 2024</v>
      </c>
      <c r="E3" s="34"/>
      <c r="F3" s="1"/>
      <c r="G3" s="34"/>
      <c r="H3" s="1"/>
      <c r="I3" s="1"/>
      <c r="J3" s="1"/>
      <c r="K3" s="1"/>
      <c r="L3" s="1"/>
      <c r="M3" s="1"/>
      <c r="N3" s="1"/>
      <c r="P3" s="210"/>
      <c r="Q3" s="208"/>
      <c r="R3" s="208"/>
      <c r="S3" s="208"/>
      <c r="T3" s="208"/>
    </row>
    <row r="4" spans="1:26">
      <c r="A4" s="5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</row>
    <row r="5" spans="1:26" ht="17.5">
      <c r="A5" s="5"/>
      <c r="B5" s="3" t="s">
        <v>161</v>
      </c>
      <c r="C5" s="1"/>
      <c r="D5" s="1"/>
      <c r="E5" s="1"/>
      <c r="F5" s="1"/>
      <c r="G5" s="1"/>
      <c r="H5" s="1"/>
      <c r="I5" s="1"/>
      <c r="J5" s="1"/>
      <c r="K5" s="135"/>
      <c r="L5" s="1"/>
      <c r="M5" s="1"/>
      <c r="N5" s="1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>
      <c r="A6" s="5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255"/>
      <c r="Q6" s="254"/>
      <c r="R6" s="254"/>
      <c r="S6" s="254"/>
      <c r="T6" s="256"/>
      <c r="U6" s="254"/>
      <c r="V6" s="254"/>
      <c r="W6" s="254"/>
      <c r="X6" s="254"/>
      <c r="Y6" s="254"/>
      <c r="Z6" s="254"/>
    </row>
    <row r="7" spans="1:26" ht="18" customHeight="1">
      <c r="A7" s="5"/>
      <c r="B7" s="1"/>
      <c r="C7" s="27">
        <v>1</v>
      </c>
      <c r="D7" s="27">
        <v>2</v>
      </c>
      <c r="E7" s="27">
        <v>3</v>
      </c>
      <c r="F7" s="27">
        <v>4</v>
      </c>
      <c r="G7" s="27">
        <v>5</v>
      </c>
      <c r="H7" s="27">
        <v>6</v>
      </c>
      <c r="I7" s="27">
        <v>7</v>
      </c>
      <c r="J7" s="27">
        <v>8</v>
      </c>
      <c r="K7" s="27">
        <v>9</v>
      </c>
      <c r="L7" s="27">
        <v>10</v>
      </c>
      <c r="M7" s="27"/>
      <c r="N7" s="1"/>
      <c r="P7" s="254"/>
      <c r="Q7" s="254"/>
      <c r="R7" s="254"/>
      <c r="S7" s="254"/>
      <c r="T7" s="257"/>
      <c r="U7" s="254"/>
      <c r="V7" s="254"/>
      <c r="W7" s="254"/>
      <c r="X7" s="254"/>
      <c r="Y7" s="254"/>
      <c r="Z7" s="254"/>
    </row>
    <row r="8" spans="1:26">
      <c r="A8" s="5"/>
      <c r="B8" s="62"/>
      <c r="C8" s="63"/>
      <c r="D8" s="64"/>
      <c r="E8" s="64"/>
      <c r="F8" s="64"/>
      <c r="G8" s="64"/>
      <c r="H8" s="64"/>
      <c r="I8" s="64"/>
      <c r="J8" s="64"/>
      <c r="K8" s="65"/>
      <c r="L8" s="66"/>
      <c r="M8" s="67"/>
      <c r="N8" s="1"/>
      <c r="P8" s="255" t="s">
        <v>133</v>
      </c>
      <c r="Q8" s="254"/>
      <c r="R8" s="254"/>
      <c r="S8" s="254"/>
      <c r="T8" s="257"/>
      <c r="U8" s="254"/>
      <c r="V8" s="254"/>
      <c r="W8" s="254"/>
      <c r="X8" s="254"/>
      <c r="Y8" s="254"/>
      <c r="Z8" s="254"/>
    </row>
    <row r="9" spans="1:26" ht="15.75" customHeight="1">
      <c r="A9" s="5"/>
      <c r="B9" s="71"/>
      <c r="C9" s="68" t="s">
        <v>123</v>
      </c>
      <c r="D9" s="62"/>
      <c r="E9" s="62"/>
      <c r="F9" s="62"/>
      <c r="G9" s="62"/>
      <c r="H9" s="62"/>
      <c r="I9" s="62"/>
      <c r="J9" s="62"/>
      <c r="K9" s="69"/>
      <c r="L9" s="70" t="s">
        <v>16</v>
      </c>
      <c r="M9" s="67"/>
      <c r="N9" s="1"/>
      <c r="P9" s="254"/>
      <c r="Q9" s="254"/>
      <c r="R9" s="254"/>
      <c r="S9" s="254"/>
      <c r="T9" s="257"/>
      <c r="U9" s="254"/>
      <c r="V9" s="254"/>
      <c r="W9" s="254"/>
      <c r="X9" s="254"/>
      <c r="Y9" s="254"/>
      <c r="Z9" s="254"/>
    </row>
    <row r="10" spans="1:26">
      <c r="A10" s="5"/>
      <c r="B10" s="72"/>
      <c r="C10" s="73"/>
      <c r="D10" s="72"/>
      <c r="E10" s="72"/>
      <c r="F10" s="72"/>
      <c r="G10" s="72"/>
      <c r="H10" s="72"/>
      <c r="I10" s="72"/>
      <c r="J10" s="62"/>
      <c r="K10" s="74"/>
      <c r="L10" s="70" t="s">
        <v>34</v>
      </c>
      <c r="M10" s="67"/>
      <c r="N10" s="1"/>
      <c r="P10" s="254"/>
      <c r="Q10" s="254"/>
      <c r="R10" s="254"/>
      <c r="S10" s="254"/>
      <c r="T10" s="257"/>
      <c r="U10" s="254"/>
      <c r="V10" s="254"/>
      <c r="W10" s="254"/>
      <c r="X10" s="254"/>
      <c r="Y10" s="254"/>
      <c r="Z10" s="254"/>
    </row>
    <row r="11" spans="1:26" ht="15.75" customHeight="1">
      <c r="A11" s="5"/>
      <c r="B11" s="70" t="s">
        <v>36</v>
      </c>
      <c r="C11" s="156" t="s">
        <v>115</v>
      </c>
      <c r="D11" s="70" t="s">
        <v>116</v>
      </c>
      <c r="E11" s="70" t="s">
        <v>116</v>
      </c>
      <c r="F11" s="70" t="s">
        <v>116</v>
      </c>
      <c r="G11" s="70" t="s">
        <v>118</v>
      </c>
      <c r="H11" s="70" t="s">
        <v>118</v>
      </c>
      <c r="I11" s="70" t="s">
        <v>118</v>
      </c>
      <c r="J11" s="159" t="s">
        <v>118</v>
      </c>
      <c r="K11" s="75" t="s">
        <v>34</v>
      </c>
      <c r="L11" s="70"/>
      <c r="M11" s="67"/>
      <c r="N11" s="1"/>
      <c r="P11" s="254"/>
      <c r="Q11" s="254"/>
      <c r="R11" s="255" t="s">
        <v>147</v>
      </c>
      <c r="S11" s="254"/>
      <c r="T11" s="257"/>
      <c r="U11" s="254"/>
      <c r="V11" s="254"/>
      <c r="W11" s="254"/>
      <c r="X11" s="254"/>
      <c r="Y11" s="254"/>
      <c r="Z11" s="254"/>
    </row>
    <row r="12" spans="1:26" ht="15.75" customHeight="1">
      <c r="A12" s="5"/>
      <c r="B12" s="70" t="s">
        <v>33</v>
      </c>
      <c r="C12" s="156" t="s">
        <v>114</v>
      </c>
      <c r="D12" s="70" t="s">
        <v>117</v>
      </c>
      <c r="E12" s="70" t="s">
        <v>117</v>
      </c>
      <c r="F12" s="70" t="s">
        <v>117</v>
      </c>
      <c r="G12" s="70" t="s">
        <v>128</v>
      </c>
      <c r="H12" s="70" t="s">
        <v>119</v>
      </c>
      <c r="I12" s="70" t="s">
        <v>119</v>
      </c>
      <c r="J12" s="70" t="s">
        <v>119</v>
      </c>
      <c r="K12" s="75" t="s">
        <v>105</v>
      </c>
      <c r="L12" s="70"/>
      <c r="M12" s="67"/>
      <c r="N12" s="1"/>
      <c r="P12" s="254"/>
      <c r="Q12" s="254"/>
      <c r="R12" s="255" t="s">
        <v>139</v>
      </c>
      <c r="S12" s="254"/>
      <c r="T12" s="257"/>
      <c r="U12" s="254"/>
      <c r="V12" s="254"/>
      <c r="W12" s="254"/>
      <c r="X12" s="254"/>
      <c r="Y12" s="254"/>
      <c r="Z12" s="254"/>
    </row>
    <row r="13" spans="1:26" ht="15.75" customHeight="1">
      <c r="A13" s="5"/>
      <c r="B13" s="70" t="s">
        <v>160</v>
      </c>
      <c r="C13" s="156" t="s">
        <v>107</v>
      </c>
      <c r="D13" s="70" t="s">
        <v>106</v>
      </c>
      <c r="E13" s="70" t="s">
        <v>122</v>
      </c>
      <c r="F13" s="70" t="s">
        <v>112</v>
      </c>
      <c r="G13" s="70" t="s">
        <v>111</v>
      </c>
      <c r="H13" s="70" t="s">
        <v>106</v>
      </c>
      <c r="I13" s="70" t="s">
        <v>122</v>
      </c>
      <c r="J13" s="70" t="s">
        <v>112</v>
      </c>
      <c r="K13" s="75" t="s">
        <v>100</v>
      </c>
      <c r="L13" s="70"/>
      <c r="M13" s="67"/>
      <c r="N13" s="1"/>
      <c r="P13" s="258"/>
      <c r="Q13" s="254"/>
      <c r="R13" s="259"/>
      <c r="S13" s="254"/>
      <c r="T13" s="257"/>
      <c r="U13" s="254"/>
      <c r="V13" s="254"/>
      <c r="W13" s="254"/>
      <c r="X13" s="254"/>
      <c r="Y13" s="254"/>
      <c r="Z13" s="254"/>
    </row>
    <row r="14" spans="1:26" ht="15.75" customHeight="1">
      <c r="A14" s="5"/>
      <c r="B14" s="70"/>
      <c r="C14" s="156"/>
      <c r="D14" s="158"/>
      <c r="E14" s="158"/>
      <c r="F14" s="158" t="s">
        <v>111</v>
      </c>
      <c r="G14" s="158"/>
      <c r="H14" s="158"/>
      <c r="I14" s="158"/>
      <c r="J14" s="158" t="s">
        <v>111</v>
      </c>
      <c r="K14" s="75" t="s">
        <v>101</v>
      </c>
      <c r="L14" s="70"/>
      <c r="M14" s="67"/>
      <c r="N14" s="1"/>
      <c r="P14" s="254"/>
      <c r="Q14" s="254"/>
      <c r="R14" s="259">
        <f>IF(AND(OR(L25="",L25=0),L24=""),1,0)</f>
        <v>1</v>
      </c>
      <c r="S14" s="254" t="s">
        <v>148</v>
      </c>
      <c r="T14" s="257"/>
      <c r="U14" s="254"/>
      <c r="V14" s="254"/>
      <c r="W14" s="254"/>
      <c r="X14" s="254"/>
      <c r="Y14" s="254"/>
      <c r="Z14" s="254"/>
    </row>
    <row r="15" spans="1:26" ht="35.15" customHeight="1">
      <c r="A15" s="40">
        <v>1</v>
      </c>
      <c r="B15" s="41" t="s">
        <v>17</v>
      </c>
      <c r="C15" s="31"/>
      <c r="D15" s="31"/>
      <c r="E15" s="31"/>
      <c r="F15" s="31"/>
      <c r="G15" s="31"/>
      <c r="H15" s="31"/>
      <c r="I15" s="31"/>
      <c r="J15" s="31"/>
      <c r="K15" s="31"/>
      <c r="L15" s="44" t="str">
        <f>IF(SUM(C15:K15)=0,"",SUM(C15:K15))</f>
        <v/>
      </c>
      <c r="M15" s="67"/>
      <c r="N15" s="1"/>
      <c r="P15" s="254"/>
      <c r="Q15" s="254"/>
      <c r="R15" s="254"/>
      <c r="S15" s="254"/>
      <c r="T15" s="257"/>
      <c r="U15" s="254"/>
      <c r="V15" s="254"/>
      <c r="W15" s="254"/>
      <c r="X15" s="254"/>
      <c r="Y15" s="254"/>
      <c r="Z15" s="254"/>
    </row>
    <row r="16" spans="1:26" ht="35.15" customHeight="1">
      <c r="A16" s="40">
        <v>2</v>
      </c>
      <c r="B16" s="41" t="s">
        <v>18</v>
      </c>
      <c r="C16" s="31"/>
      <c r="D16" s="31"/>
      <c r="E16" s="31"/>
      <c r="F16" s="31"/>
      <c r="G16" s="31"/>
      <c r="H16" s="31"/>
      <c r="I16" s="31"/>
      <c r="J16" s="31"/>
      <c r="K16" s="31"/>
      <c r="L16" s="44" t="str">
        <f t="shared" ref="L16:L23" si="0">IF(SUM(C16:K16)=0,"",SUM(C16:K16))</f>
        <v/>
      </c>
      <c r="M16" s="67"/>
      <c r="N16" s="1"/>
      <c r="P16" s="255"/>
      <c r="Q16" s="254"/>
      <c r="R16" s="255" t="s">
        <v>146</v>
      </c>
      <c r="S16" s="254"/>
      <c r="T16" s="257"/>
      <c r="U16" s="254"/>
      <c r="V16" s="254"/>
      <c r="W16" s="254"/>
      <c r="X16" s="254"/>
      <c r="Y16" s="254"/>
      <c r="Z16" s="254"/>
    </row>
    <row r="17" spans="1:28" ht="35.15" customHeight="1">
      <c r="A17" s="40">
        <v>3</v>
      </c>
      <c r="B17" s="41" t="s">
        <v>19</v>
      </c>
      <c r="C17" s="31"/>
      <c r="D17" s="31"/>
      <c r="E17" s="31"/>
      <c r="F17" s="31"/>
      <c r="G17" s="31"/>
      <c r="H17" s="31"/>
      <c r="I17" s="31"/>
      <c r="J17" s="31"/>
      <c r="K17" s="31"/>
      <c r="L17" s="44" t="str">
        <f t="shared" si="0"/>
        <v/>
      </c>
      <c r="M17" s="67"/>
      <c r="N17" s="1"/>
      <c r="P17" s="254"/>
      <c r="Q17" s="254"/>
      <c r="R17" s="260">
        <f t="shared" ref="R17:Z17" si="1">IF(AND(C25&lt;&gt;"",C24&lt;&gt;""),C25/C24&gt;10000,0)</f>
        <v>0</v>
      </c>
      <c r="S17" s="260">
        <f t="shared" si="1"/>
        <v>0</v>
      </c>
      <c r="T17" s="260">
        <f t="shared" si="1"/>
        <v>0</v>
      </c>
      <c r="U17" s="260">
        <f t="shared" si="1"/>
        <v>0</v>
      </c>
      <c r="V17" s="260">
        <f>IF(AND(G25&lt;&gt;"",G24&lt;&gt;""),G25/G24&gt;10000,0)</f>
        <v>0</v>
      </c>
      <c r="W17" s="260">
        <f t="shared" si="1"/>
        <v>0</v>
      </c>
      <c r="X17" s="260">
        <f t="shared" si="1"/>
        <v>0</v>
      </c>
      <c r="Y17" s="260">
        <f t="shared" si="1"/>
        <v>0</v>
      </c>
      <c r="Z17" s="260">
        <f t="shared" si="1"/>
        <v>0</v>
      </c>
    </row>
    <row r="18" spans="1:28" ht="35.15" customHeight="1">
      <c r="A18" s="40">
        <v>4</v>
      </c>
      <c r="B18" s="41" t="s">
        <v>20</v>
      </c>
      <c r="C18" s="31"/>
      <c r="D18" s="31"/>
      <c r="E18" s="31"/>
      <c r="F18" s="31"/>
      <c r="G18" s="31"/>
      <c r="H18" s="31"/>
      <c r="I18" s="31"/>
      <c r="J18" s="31"/>
      <c r="K18" s="31"/>
      <c r="L18" s="44" t="str">
        <f t="shared" si="0"/>
        <v/>
      </c>
      <c r="M18" s="67"/>
      <c r="N18" s="1"/>
      <c r="P18" s="254"/>
      <c r="Q18" s="254"/>
      <c r="R18" s="260">
        <f t="shared" ref="R18:Z18" si="2">IF(R$17=TRUE,1,0)</f>
        <v>0</v>
      </c>
      <c r="S18" s="260">
        <f t="shared" si="2"/>
        <v>0</v>
      </c>
      <c r="T18" s="260">
        <f t="shared" si="2"/>
        <v>0</v>
      </c>
      <c r="U18" s="260">
        <f t="shared" si="2"/>
        <v>0</v>
      </c>
      <c r="V18" s="260">
        <f>IF(V$17=TRUE,1,0)</f>
        <v>0</v>
      </c>
      <c r="W18" s="260">
        <f t="shared" si="2"/>
        <v>0</v>
      </c>
      <c r="X18" s="260">
        <f t="shared" si="2"/>
        <v>0</v>
      </c>
      <c r="Y18" s="260">
        <f t="shared" si="2"/>
        <v>0</v>
      </c>
      <c r="Z18" s="260">
        <f t="shared" si="2"/>
        <v>0</v>
      </c>
    </row>
    <row r="19" spans="1:28" ht="35.15" customHeight="1">
      <c r="A19" s="40">
        <v>5</v>
      </c>
      <c r="B19" s="42" t="s">
        <v>21</v>
      </c>
      <c r="C19" s="31"/>
      <c r="D19" s="31"/>
      <c r="E19" s="31"/>
      <c r="F19" s="31"/>
      <c r="G19" s="31"/>
      <c r="H19" s="31"/>
      <c r="I19" s="31"/>
      <c r="J19" s="31"/>
      <c r="K19" s="31"/>
      <c r="L19" s="44" t="str">
        <f t="shared" si="0"/>
        <v/>
      </c>
      <c r="M19" s="67"/>
      <c r="N19" s="1"/>
      <c r="P19" s="254"/>
      <c r="Q19" s="254"/>
      <c r="R19" s="260">
        <f>SUM(R18:Z18)</f>
        <v>0</v>
      </c>
      <c r="S19" s="260"/>
      <c r="T19" s="261"/>
      <c r="U19" s="260"/>
      <c r="V19" s="260"/>
      <c r="W19" s="260"/>
      <c r="X19" s="260"/>
      <c r="Y19" s="260"/>
      <c r="Z19" s="260"/>
    </row>
    <row r="20" spans="1:28" ht="35.15" customHeight="1">
      <c r="A20" s="40">
        <v>6</v>
      </c>
      <c r="B20" s="41" t="s">
        <v>22</v>
      </c>
      <c r="C20" s="31"/>
      <c r="D20" s="31"/>
      <c r="E20" s="31"/>
      <c r="F20" s="31"/>
      <c r="G20" s="31"/>
      <c r="H20" s="31"/>
      <c r="I20" s="31"/>
      <c r="J20" s="31"/>
      <c r="K20" s="31"/>
      <c r="L20" s="44" t="str">
        <f t="shared" si="0"/>
        <v/>
      </c>
      <c r="M20" s="67"/>
      <c r="N20" s="1"/>
      <c r="P20" s="254"/>
      <c r="Q20" s="254"/>
      <c r="R20" s="255" t="s">
        <v>145</v>
      </c>
      <c r="S20" s="254"/>
      <c r="T20" s="257"/>
      <c r="U20" s="254"/>
      <c r="V20" s="254"/>
      <c r="W20" s="254"/>
      <c r="X20" s="254"/>
      <c r="Y20" s="254"/>
      <c r="Z20" s="254"/>
    </row>
    <row r="21" spans="1:28" ht="35.15" customHeight="1">
      <c r="A21" s="40">
        <v>7</v>
      </c>
      <c r="B21" s="41" t="s">
        <v>23</v>
      </c>
      <c r="C21" s="31"/>
      <c r="D21" s="31"/>
      <c r="E21" s="31"/>
      <c r="F21" s="31"/>
      <c r="G21" s="31"/>
      <c r="H21" s="31"/>
      <c r="I21" s="31"/>
      <c r="J21" s="31"/>
      <c r="K21" s="31"/>
      <c r="L21" s="44" t="str">
        <f t="shared" si="0"/>
        <v/>
      </c>
      <c r="M21" s="67"/>
      <c r="N21" s="1"/>
      <c r="P21" s="255"/>
      <c r="Q21" s="254"/>
      <c r="R21" s="260">
        <f>IF(AND(C25&gt;0,C24=""),1,0)</f>
        <v>0</v>
      </c>
      <c r="S21" s="260">
        <f t="shared" ref="S21:Z21" si="3">IF(AND(D25&gt;0,D24=""),1,0)</f>
        <v>0</v>
      </c>
      <c r="T21" s="260">
        <f t="shared" si="3"/>
        <v>0</v>
      </c>
      <c r="U21" s="260">
        <f t="shared" si="3"/>
        <v>0</v>
      </c>
      <c r="V21" s="260">
        <f t="shared" si="3"/>
        <v>0</v>
      </c>
      <c r="W21" s="260">
        <f t="shared" si="3"/>
        <v>0</v>
      </c>
      <c r="X21" s="260">
        <f t="shared" si="3"/>
        <v>0</v>
      </c>
      <c r="Y21" s="260">
        <f t="shared" si="3"/>
        <v>0</v>
      </c>
      <c r="Z21" s="260">
        <f t="shared" si="3"/>
        <v>0</v>
      </c>
    </row>
    <row r="22" spans="1:28" ht="35.15" customHeight="1">
      <c r="A22" s="40">
        <v>8</v>
      </c>
      <c r="B22" s="42" t="s">
        <v>24</v>
      </c>
      <c r="C22" s="31"/>
      <c r="D22" s="31"/>
      <c r="E22" s="31"/>
      <c r="F22" s="31"/>
      <c r="G22" s="31"/>
      <c r="H22" s="31"/>
      <c r="I22" s="31"/>
      <c r="J22" s="31"/>
      <c r="K22" s="31"/>
      <c r="L22" s="44" t="str">
        <f t="shared" si="0"/>
        <v/>
      </c>
      <c r="M22" s="67"/>
      <c r="N22" s="1"/>
      <c r="P22" s="254"/>
      <c r="Q22" s="254"/>
      <c r="R22" s="260">
        <f>SUM(R21:Z21)</f>
        <v>0</v>
      </c>
      <c r="S22" s="254"/>
      <c r="T22" s="257"/>
      <c r="U22" s="254"/>
      <c r="V22" s="254"/>
      <c r="W22" s="254"/>
      <c r="X22" s="254"/>
      <c r="Y22" s="254"/>
      <c r="Z22" s="254"/>
    </row>
    <row r="23" spans="1:28" ht="35.15" customHeight="1">
      <c r="A23" s="40">
        <v>9</v>
      </c>
      <c r="B23" s="43" t="s">
        <v>35</v>
      </c>
      <c r="C23" s="31"/>
      <c r="D23" s="31"/>
      <c r="E23" s="31"/>
      <c r="F23" s="31"/>
      <c r="G23" s="31"/>
      <c r="H23" s="31"/>
      <c r="I23" s="31"/>
      <c r="J23" s="31"/>
      <c r="K23" s="31"/>
      <c r="L23" s="44" t="str">
        <f t="shared" si="0"/>
        <v/>
      </c>
      <c r="M23" s="67"/>
      <c r="N23" s="1"/>
      <c r="P23" s="254"/>
      <c r="Q23" s="258"/>
      <c r="R23" s="254"/>
      <c r="S23" s="254"/>
      <c r="T23" s="257"/>
      <c r="U23" s="254"/>
      <c r="V23" s="254"/>
      <c r="W23" s="254"/>
      <c r="X23" s="254"/>
      <c r="Y23" s="254"/>
      <c r="Z23" s="254"/>
    </row>
    <row r="24" spans="1:28" s="35" customFormat="1" ht="35.15" customHeight="1">
      <c r="A24" s="40">
        <v>10</v>
      </c>
      <c r="B24" s="42" t="s">
        <v>16</v>
      </c>
      <c r="C24" s="44" t="str">
        <f t="shared" ref="C24:L24" si="4">IF(SUM(C15:C23)=0,"",SUM(C15:C23))</f>
        <v/>
      </c>
      <c r="D24" s="44" t="str">
        <f t="shared" si="4"/>
        <v/>
      </c>
      <c r="E24" s="44" t="str">
        <f t="shared" si="4"/>
        <v/>
      </c>
      <c r="F24" s="44" t="str">
        <f t="shared" si="4"/>
        <v/>
      </c>
      <c r="G24" s="44" t="str">
        <f t="shared" si="4"/>
        <v/>
      </c>
      <c r="H24" s="44" t="str">
        <f t="shared" si="4"/>
        <v/>
      </c>
      <c r="I24" s="44" t="str">
        <f t="shared" si="4"/>
        <v/>
      </c>
      <c r="J24" s="44" t="str">
        <f t="shared" si="4"/>
        <v/>
      </c>
      <c r="K24" s="44" t="str">
        <f t="shared" si="4"/>
        <v/>
      </c>
      <c r="L24" s="44" t="str">
        <f t="shared" si="4"/>
        <v/>
      </c>
      <c r="M24" s="67"/>
      <c r="N24" s="5"/>
      <c r="P24" s="262" t="s">
        <v>143</v>
      </c>
      <c r="Q24" s="258"/>
      <c r="R24" s="262" t="s">
        <v>144</v>
      </c>
      <c r="S24" s="259"/>
      <c r="T24" s="259"/>
      <c r="U24" s="259"/>
      <c r="V24" s="259"/>
      <c r="W24" s="259"/>
      <c r="X24" s="259"/>
      <c r="Y24" s="259"/>
      <c r="Z24" s="259"/>
    </row>
    <row r="25" spans="1:28" ht="54.75" customHeight="1">
      <c r="A25" s="40">
        <v>11</v>
      </c>
      <c r="B25" s="43" t="s">
        <v>97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8" t="str">
        <f>IF(SUM(C25:K25)=0,"",SUM(C25:K25))</f>
        <v/>
      </c>
      <c r="M25" s="155" t="s">
        <v>103</v>
      </c>
      <c r="N25" s="1"/>
      <c r="P25" s="260">
        <f>IF(ABS(SUM(L25,-SUM('1.1'!G18)))&gt;=3,1,0)</f>
        <v>0</v>
      </c>
      <c r="Q25" s="258"/>
      <c r="R25" s="260">
        <f t="shared" ref="R25:Y25" si="5">IF(AND(OR(C25="",C25=0),C24&lt;&gt;""),1,0)</f>
        <v>0</v>
      </c>
      <c r="S25" s="260">
        <f t="shared" si="5"/>
        <v>0</v>
      </c>
      <c r="T25" s="260">
        <f t="shared" si="5"/>
        <v>0</v>
      </c>
      <c r="U25" s="260">
        <f t="shared" si="5"/>
        <v>0</v>
      </c>
      <c r="V25" s="260">
        <f t="shared" si="5"/>
        <v>0</v>
      </c>
      <c r="W25" s="260">
        <f t="shared" si="5"/>
        <v>0</v>
      </c>
      <c r="X25" s="260">
        <f t="shared" si="5"/>
        <v>0</v>
      </c>
      <c r="Y25" s="260">
        <f t="shared" si="5"/>
        <v>0</v>
      </c>
      <c r="Z25" s="260">
        <f>IF(AND(OR(K25="",K25=0),K24&lt;&gt;""),1,0)</f>
        <v>0</v>
      </c>
    </row>
    <row r="26" spans="1:2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263">
        <f>SUM(P25)</f>
        <v>0</v>
      </c>
      <c r="Q26" s="264"/>
      <c r="R26" s="259">
        <f>SUM(R25:Z25)</f>
        <v>0</v>
      </c>
      <c r="S26" s="254"/>
      <c r="T26" s="254"/>
      <c r="U26" s="254"/>
      <c r="V26" s="254"/>
      <c r="W26" s="254"/>
      <c r="X26" s="254"/>
      <c r="Y26" s="254"/>
      <c r="Z26" s="254"/>
    </row>
    <row r="27" spans="1:28" ht="13" customHeight="1">
      <c r="A27" s="5"/>
      <c r="B27" s="7" t="s">
        <v>127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140"/>
      <c r="AB27" s="140"/>
    </row>
    <row r="28" spans="1:28" ht="13" customHeight="1">
      <c r="A28" s="5"/>
      <c r="B28" s="7" t="s">
        <v>159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P28" s="208"/>
      <c r="Q28" s="208"/>
      <c r="R28" s="208"/>
      <c r="S28" s="208"/>
      <c r="T28" s="208"/>
    </row>
    <row r="29" spans="1:28" ht="13" customHeight="1">
      <c r="A29" s="5"/>
      <c r="B29" s="7" t="s">
        <v>162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208"/>
      <c r="Q29" s="208"/>
      <c r="R29" s="208"/>
      <c r="S29" s="208"/>
      <c r="T29" s="208"/>
    </row>
    <row r="30" spans="1:28" ht="13" customHeight="1">
      <c r="A30" s="5"/>
      <c r="B30" s="7" t="s">
        <v>108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208"/>
      <c r="Q30" s="208"/>
      <c r="R30" s="208"/>
      <c r="S30" s="208"/>
      <c r="T30" s="208"/>
    </row>
    <row r="31" spans="1:28" ht="13" customHeight="1">
      <c r="A31" s="5"/>
      <c r="B31" s="7" t="s">
        <v>158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P31" s="208"/>
      <c r="Q31" s="208"/>
      <c r="R31" s="208"/>
      <c r="S31" s="208"/>
      <c r="T31" s="208"/>
    </row>
    <row r="32" spans="1:28" ht="13" customHeight="1">
      <c r="A32" s="5"/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P32" s="208"/>
      <c r="Q32" s="208"/>
      <c r="R32" s="208"/>
      <c r="S32" s="208"/>
      <c r="T32" s="208"/>
    </row>
    <row r="33" spans="1:20" ht="13" customHeight="1">
      <c r="A33" s="5"/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P33" s="208"/>
      <c r="Q33" s="208"/>
      <c r="R33" s="208"/>
      <c r="S33" s="208"/>
      <c r="T33" s="208"/>
    </row>
    <row r="34" spans="1:20">
      <c r="A34" s="5"/>
      <c r="B34" s="130" t="str">
        <f>IF(OR(P$26&gt;=1,R$26&gt;=1,R$22&gt;=1,R$19&gt;=1,R$14&gt;=1),"Plausibilisierung:","")</f>
        <v>Plausibilisierung:</v>
      </c>
      <c r="C34" s="1"/>
      <c r="D34" s="135"/>
      <c r="E34" s="1"/>
      <c r="F34" s="1"/>
      <c r="G34" s="1"/>
      <c r="H34" s="1"/>
      <c r="I34" s="1"/>
      <c r="J34" s="1"/>
      <c r="K34" s="1"/>
      <c r="L34" s="1"/>
      <c r="M34" s="1"/>
      <c r="N34" s="1"/>
      <c r="P34" s="208"/>
      <c r="Q34" s="208"/>
      <c r="R34" s="208"/>
      <c r="S34" s="208"/>
      <c r="T34" s="208"/>
    </row>
    <row r="35" spans="1:20">
      <c r="B35" s="189" t="str">
        <f>IF(R$14&gt;=1,"Fehler: Die Verteilung nach Haushaltsstruktur fehlt vollständig. ","")</f>
        <v xml:space="preserve">Fehler: Die Verteilung nach Haushaltsstruktur fehlt vollständig. </v>
      </c>
      <c r="P35" s="208"/>
      <c r="Q35" s="208"/>
      <c r="R35" s="208"/>
      <c r="S35" s="208"/>
      <c r="T35" s="208"/>
    </row>
    <row r="36" spans="1:20">
      <c r="B36" s="189" t="str">
        <f>IF(P$26&gt;=1,"Fehler: Jahresbetrag T 2.2 (C) &lt; &gt; Total T 1.1 (A 1).","")</f>
        <v/>
      </c>
      <c r="P36" s="208"/>
      <c r="Q36" s="208"/>
      <c r="R36" s="208"/>
      <c r="S36" s="208"/>
      <c r="T36" s="208"/>
    </row>
    <row r="37" spans="1:20">
      <c r="B37" s="189" t="str">
        <f>IF(R$26&gt;=1,"Fehler: Jahresbetrag / Jahresbeträge fehlen: falls notwendig unter ‘Haushalte mit Anzahl Personen unbekannt’ eintragen. ","")</f>
        <v/>
      </c>
      <c r="P37" s="208"/>
      <c r="Q37" s="208"/>
      <c r="R37" s="208"/>
      <c r="S37" s="208"/>
      <c r="T37" s="208"/>
    </row>
    <row r="38" spans="1:20">
      <c r="B38" s="189" t="str">
        <f>IF(R$22&gt;=1,"Fehler: Anzahl Haushalte fehlt: falls notwendig unter 'Haushalte mit Anzahl Personen unbekannt' eintragen.","")</f>
        <v/>
      </c>
      <c r="P38" s="208"/>
      <c r="Q38" s="208"/>
      <c r="R38" s="208"/>
      <c r="S38" s="208"/>
      <c r="T38" s="208"/>
    </row>
    <row r="39" spans="1:20">
      <c r="B39" s="189" t="str">
        <f>IF(R$19&gt;=1,"Warnung: Der pro Haushalt ausbezahlte Betrag ist grösser als 10 000 Franken! ","")</f>
        <v/>
      </c>
      <c r="C39" s="185"/>
      <c r="P39" s="208"/>
      <c r="Q39" s="208"/>
      <c r="R39" s="208"/>
      <c r="S39" s="208"/>
      <c r="T39" s="208"/>
    </row>
    <row r="40" spans="1:20">
      <c r="B40" s="189"/>
      <c r="P40" s="208"/>
      <c r="Q40" s="208"/>
      <c r="R40" s="208"/>
      <c r="S40" s="208"/>
      <c r="T40" s="208"/>
    </row>
    <row r="41" spans="1:20">
      <c r="P41" s="208"/>
      <c r="Q41" s="208"/>
      <c r="R41" s="208"/>
      <c r="S41" s="208"/>
      <c r="T41" s="208"/>
    </row>
    <row r="42" spans="1:20">
      <c r="P42" s="208"/>
      <c r="Q42" s="208"/>
      <c r="R42" s="208"/>
      <c r="S42" s="208"/>
      <c r="T42" s="208"/>
    </row>
    <row r="43" spans="1:20">
      <c r="P43" s="208"/>
      <c r="Q43" s="208"/>
      <c r="R43" s="208"/>
      <c r="S43" s="208"/>
      <c r="T43" s="208"/>
    </row>
    <row r="44" spans="1:20">
      <c r="P44" s="208"/>
      <c r="Q44" s="208"/>
      <c r="R44" s="208"/>
      <c r="S44" s="208"/>
      <c r="T44" s="208"/>
    </row>
    <row r="45" spans="1:20">
      <c r="P45" s="208"/>
      <c r="Q45" s="208"/>
      <c r="R45" s="208"/>
      <c r="S45" s="208"/>
      <c r="T45" s="208"/>
    </row>
    <row r="46" spans="1:20">
      <c r="P46" s="208"/>
      <c r="Q46" s="208"/>
      <c r="R46" s="208"/>
      <c r="S46" s="208"/>
      <c r="T46" s="208"/>
    </row>
    <row r="47" spans="1:20">
      <c r="P47" s="208"/>
      <c r="Q47" s="208"/>
      <c r="R47" s="208"/>
      <c r="S47" s="208"/>
      <c r="T47" s="208"/>
    </row>
    <row r="48" spans="1:20">
      <c r="P48" s="208"/>
      <c r="Q48" s="208"/>
      <c r="R48" s="208"/>
      <c r="S48" s="208"/>
      <c r="T48" s="208"/>
    </row>
    <row r="49" spans="2:20">
      <c r="P49" s="208"/>
      <c r="Q49" s="208"/>
      <c r="R49" s="208"/>
      <c r="S49" s="208"/>
      <c r="T49" s="208"/>
    </row>
    <row r="50" spans="2:20">
      <c r="P50" s="208"/>
      <c r="Q50" s="208"/>
      <c r="R50" s="208"/>
      <c r="S50" s="208"/>
      <c r="T50" s="208"/>
    </row>
    <row r="52" spans="2:20">
      <c r="B52" s="189"/>
    </row>
  </sheetData>
  <sheetProtection algorithmName="SHA-512" hashValue="I8UNujPJxDnDEV0MHZHcbeZgVxPJcQHXSu8xit4NH3AzoOgMAPRZvgrgrJ1vA6+9J3lQZWIn4JlK2CmzlY+zLg==" saltValue="ikFOTKsY6qHBK9KKo1T7QQ==" spinCount="100000" sheet="1" objects="1" scenarios="1"/>
  <phoneticPr fontId="0" type="noConversion"/>
  <dataValidations count="2">
    <dataValidation type="whole" operator="greaterThanOrEqual" allowBlank="1" showInputMessage="1" showErrorMessage="1" sqref="C15:K23" xr:uid="{00000000-0002-0000-0400-000000000000}">
      <formula1>0</formula1>
    </dataValidation>
    <dataValidation type="decimal" operator="greaterThanOrEqual" allowBlank="1" showInputMessage="1" showErrorMessage="1" sqref="C25:K25" xr:uid="{00000000-0002-0000-0400-000001000000}">
      <formula1>0</formula1>
    </dataValidation>
  </dataValidations>
  <pageMargins left="0.31496062992125984" right="0.27559055118110237" top="0.55118110236220474" bottom="0.51181102362204722" header="0.35433070866141736" footer="0.31496062992125984"/>
  <pageSetup paperSize="9" scale="7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M40"/>
  <sheetViews>
    <sheetView showGridLines="0" zoomScaleNormal="100" workbookViewId="0">
      <selection activeCell="B12" sqref="B12:H16"/>
    </sheetView>
  </sheetViews>
  <sheetFormatPr baseColWidth="10" defaultColWidth="8.84375" defaultRowHeight="12.5"/>
  <cols>
    <col min="1" max="1" width="4.765625" style="8" customWidth="1"/>
    <col min="2" max="2" width="22.765625" style="8" customWidth="1"/>
    <col min="3" max="3" width="13.4609375" style="8" customWidth="1"/>
    <col min="4" max="4" width="21.765625" style="8" customWidth="1"/>
    <col min="5" max="5" width="5.765625" style="8" customWidth="1"/>
    <col min="6" max="6" width="27.765625" style="8" customWidth="1"/>
    <col min="7" max="7" width="4.765625" style="8" customWidth="1"/>
    <col min="8" max="8" width="7.3046875" style="8" customWidth="1"/>
    <col min="9" max="9" width="8.84375" style="8" customWidth="1"/>
    <col min="10" max="16384" width="8.84375" style="8"/>
  </cols>
  <sheetData>
    <row r="1" spans="1:13" ht="16.5" customHeight="1">
      <c r="A1" s="91"/>
      <c r="B1" s="56" t="s">
        <v>37</v>
      </c>
      <c r="C1" s="92"/>
      <c r="D1" s="91"/>
      <c r="E1" s="91"/>
      <c r="F1" s="91"/>
      <c r="G1" s="91"/>
      <c r="H1" s="196">
        <v>2.2999999999999998</v>
      </c>
      <c r="K1" s="107" t="str">
        <f>" "</f>
        <v xml:space="preserve"> </v>
      </c>
      <c r="M1" s="228" t="s">
        <v>89</v>
      </c>
    </row>
    <row r="2" spans="1:13" ht="16.5">
      <c r="A2" s="91"/>
      <c r="B2" s="58"/>
      <c r="C2" s="92"/>
      <c r="D2" s="91"/>
      <c r="E2" s="91"/>
      <c r="F2" s="91"/>
      <c r="G2" s="91"/>
      <c r="H2" s="91"/>
      <c r="M2" s="228" t="s">
        <v>90</v>
      </c>
    </row>
    <row r="3" spans="1:13" ht="16.5">
      <c r="A3" s="91"/>
      <c r="B3" s="57" t="str">
        <f>"Kanton: "&amp;'1.0'!H13</f>
        <v xml:space="preserve">Kanton: </v>
      </c>
      <c r="C3" s="162" t="str">
        <f>"Jahr: "&amp;'1.0'!H11</f>
        <v>Jahr: 2024</v>
      </c>
      <c r="D3" s="91"/>
      <c r="E3" s="91"/>
      <c r="F3" s="91"/>
      <c r="G3" s="91"/>
      <c r="H3" s="91"/>
      <c r="M3" s="228" t="s">
        <v>91</v>
      </c>
    </row>
    <row r="4" spans="1:13" s="9" customFormat="1" ht="14.25" customHeight="1">
      <c r="A4" s="93"/>
      <c r="B4" s="90"/>
      <c r="C4" s="90"/>
      <c r="D4" s="229"/>
      <c r="E4" s="93"/>
      <c r="F4" s="130"/>
      <c r="G4" s="93"/>
      <c r="H4" s="93"/>
    </row>
    <row r="5" spans="1:13" s="10" customFormat="1" ht="15.5">
      <c r="A5" s="94"/>
      <c r="B5" s="95" t="s">
        <v>0</v>
      </c>
      <c r="C5" s="90"/>
      <c r="D5" s="230"/>
      <c r="E5" s="94"/>
      <c r="F5" s="94"/>
      <c r="G5" s="94"/>
      <c r="H5" s="94"/>
    </row>
    <row r="6" spans="1:13" s="10" customFormat="1" ht="12.75" customHeight="1">
      <c r="A6" s="94"/>
      <c r="B6" s="95"/>
      <c r="C6" s="90"/>
      <c r="D6" s="231"/>
      <c r="E6" s="94"/>
      <c r="F6" s="186"/>
      <c r="G6" s="94"/>
      <c r="H6" s="94"/>
    </row>
    <row r="7" spans="1:13" s="11" customFormat="1" ht="18.75" customHeight="1">
      <c r="A7" s="96"/>
      <c r="B7" s="89" t="s">
        <v>163</v>
      </c>
      <c r="C7" s="90"/>
      <c r="D7" s="96"/>
      <c r="E7" s="96"/>
      <c r="F7" s="96"/>
      <c r="G7" s="96"/>
      <c r="H7" s="96"/>
    </row>
    <row r="8" spans="1:13" s="11" customFormat="1" ht="30" customHeight="1">
      <c r="A8" s="96"/>
      <c r="B8" s="164" t="s">
        <v>196</v>
      </c>
      <c r="C8" s="203"/>
      <c r="D8" s="204"/>
      <c r="E8" s="204"/>
      <c r="F8" s="204"/>
      <c r="G8" s="204"/>
      <c r="H8" s="204"/>
      <c r="I8" s="138"/>
    </row>
    <row r="9" spans="1:13" s="11" customFormat="1" ht="25" customHeight="1">
      <c r="A9" s="96"/>
      <c r="B9" s="205" t="s">
        <v>164</v>
      </c>
      <c r="C9" s="201"/>
      <c r="D9" s="202"/>
      <c r="E9" s="202"/>
      <c r="F9" s="202"/>
      <c r="G9" s="141"/>
      <c r="H9" s="290"/>
      <c r="I9" s="138"/>
    </row>
    <row r="10" spans="1:13" s="11" customFormat="1" ht="25" customHeight="1">
      <c r="A10" s="96"/>
      <c r="B10" s="206" t="s">
        <v>165</v>
      </c>
      <c r="C10" s="203"/>
      <c r="D10" s="204"/>
      <c r="E10" s="204"/>
      <c r="F10" s="204"/>
      <c r="G10" s="141"/>
      <c r="H10" s="291"/>
      <c r="I10" s="138"/>
    </row>
    <row r="11" spans="1:13" s="11" customFormat="1" ht="25" customHeight="1">
      <c r="A11" s="96"/>
      <c r="B11" s="206" t="s">
        <v>183</v>
      </c>
      <c r="C11" s="204"/>
      <c r="D11" s="204"/>
      <c r="E11" s="204"/>
      <c r="F11" s="204"/>
      <c r="G11" s="141"/>
      <c r="H11" s="291"/>
      <c r="I11" s="138"/>
    </row>
    <row r="12" spans="1:13" s="11" customFormat="1" ht="15.75" customHeight="1">
      <c r="A12" s="96"/>
      <c r="B12" s="336"/>
      <c r="C12" s="342"/>
      <c r="D12" s="342"/>
      <c r="E12" s="342"/>
      <c r="F12" s="342"/>
      <c r="G12" s="342"/>
      <c r="H12" s="343"/>
      <c r="I12" s="138"/>
    </row>
    <row r="13" spans="1:13" s="11" customFormat="1" ht="15.75" customHeight="1">
      <c r="A13" s="96"/>
      <c r="B13" s="344"/>
      <c r="C13" s="342"/>
      <c r="D13" s="342"/>
      <c r="E13" s="342"/>
      <c r="F13" s="342"/>
      <c r="G13" s="342"/>
      <c r="H13" s="343"/>
      <c r="I13" s="138"/>
    </row>
    <row r="14" spans="1:13" s="11" customFormat="1" ht="14.25" customHeight="1">
      <c r="A14" s="96"/>
      <c r="B14" s="344"/>
      <c r="C14" s="342"/>
      <c r="D14" s="342"/>
      <c r="E14" s="342"/>
      <c r="F14" s="342"/>
      <c r="G14" s="342"/>
      <c r="H14" s="343"/>
      <c r="I14" s="138"/>
    </row>
    <row r="15" spans="1:13" s="11" customFormat="1" ht="14.25" customHeight="1">
      <c r="A15" s="96"/>
      <c r="B15" s="344"/>
      <c r="C15" s="342"/>
      <c r="D15" s="342"/>
      <c r="E15" s="342"/>
      <c r="F15" s="342"/>
      <c r="G15" s="342"/>
      <c r="H15" s="343"/>
      <c r="I15" s="138"/>
    </row>
    <row r="16" spans="1:13" s="11" customFormat="1" ht="14.25" customHeight="1">
      <c r="A16" s="96"/>
      <c r="B16" s="345"/>
      <c r="C16" s="346"/>
      <c r="D16" s="346"/>
      <c r="E16" s="346"/>
      <c r="F16" s="346"/>
      <c r="G16" s="346"/>
      <c r="H16" s="347"/>
      <c r="I16" s="138"/>
    </row>
    <row r="17" spans="1:9" ht="15.75" customHeight="1">
      <c r="A17" s="91"/>
      <c r="B17" s="201"/>
      <c r="C17" s="201"/>
      <c r="D17" s="202"/>
      <c r="E17" s="202"/>
      <c r="F17" s="202"/>
      <c r="G17" s="202"/>
      <c r="H17" s="202"/>
      <c r="I17" s="139"/>
    </row>
    <row r="18" spans="1:9" s="9" customFormat="1" ht="30" customHeight="1">
      <c r="A18" s="93"/>
      <c r="B18" s="164" t="str">
        <f>"b) Wurde gegenüber "&amp;'1.0'!H11-1&amp;" eine Änderung bezüglich der Bezugsberechtigung für Prämienverbilligung vorgenommen?"</f>
        <v>b) Wurde gegenüber 2023 eine Änderung bezüglich der Bezugsberechtigung für Prämienverbilligung vorgenommen?</v>
      </c>
      <c r="C18" s="292"/>
      <c r="D18" s="293"/>
      <c r="E18" s="293"/>
      <c r="F18" s="293"/>
      <c r="G18" s="293"/>
      <c r="H18" s="293"/>
      <c r="I18" s="157"/>
    </row>
    <row r="19" spans="1:9" ht="25" customHeight="1">
      <c r="A19" s="91"/>
      <c r="B19" s="205" t="s">
        <v>166</v>
      </c>
      <c r="C19" s="201"/>
      <c r="D19" s="202"/>
      <c r="E19" s="202"/>
      <c r="F19" s="202"/>
      <c r="G19" s="141"/>
      <c r="H19" s="290"/>
      <c r="I19" s="91"/>
    </row>
    <row r="20" spans="1:9" ht="25" customHeight="1">
      <c r="A20" s="91"/>
      <c r="B20" s="206" t="s">
        <v>167</v>
      </c>
      <c r="C20" s="203"/>
      <c r="D20" s="204"/>
      <c r="E20" s="204"/>
      <c r="F20" s="204"/>
      <c r="G20" s="141"/>
      <c r="H20" s="291"/>
      <c r="I20" s="91"/>
    </row>
    <row r="21" spans="1:9" ht="25" customHeight="1">
      <c r="A21" s="91"/>
      <c r="B21" s="206" t="s">
        <v>168</v>
      </c>
      <c r="C21" s="203"/>
      <c r="D21" s="204"/>
      <c r="E21" s="204"/>
      <c r="F21" s="204"/>
      <c r="G21" s="141"/>
      <c r="H21" s="291"/>
      <c r="I21" s="91"/>
    </row>
    <row r="22" spans="1:9" ht="24" customHeight="1">
      <c r="A22" s="91"/>
      <c r="B22" s="206" t="s">
        <v>184</v>
      </c>
      <c r="C22" s="204"/>
      <c r="D22" s="204"/>
      <c r="E22" s="204"/>
      <c r="F22" s="204"/>
      <c r="G22" s="141"/>
      <c r="H22" s="291"/>
      <c r="I22" s="91"/>
    </row>
    <row r="23" spans="1:9" ht="14.25" customHeight="1">
      <c r="A23" s="91"/>
      <c r="B23" s="336"/>
      <c r="C23" s="342"/>
      <c r="D23" s="342"/>
      <c r="E23" s="342"/>
      <c r="F23" s="342"/>
      <c r="G23" s="342"/>
      <c r="H23" s="343"/>
      <c r="I23" s="91"/>
    </row>
    <row r="24" spans="1:9" ht="14.25" customHeight="1">
      <c r="A24" s="91"/>
      <c r="B24" s="344"/>
      <c r="C24" s="342"/>
      <c r="D24" s="342"/>
      <c r="E24" s="342"/>
      <c r="F24" s="342"/>
      <c r="G24" s="342"/>
      <c r="H24" s="343"/>
      <c r="I24" s="91"/>
    </row>
    <row r="25" spans="1:9" ht="14.25" customHeight="1">
      <c r="A25" s="91"/>
      <c r="B25" s="344"/>
      <c r="C25" s="342"/>
      <c r="D25" s="342"/>
      <c r="E25" s="342"/>
      <c r="F25" s="342"/>
      <c r="G25" s="342"/>
      <c r="H25" s="343"/>
      <c r="I25" s="91"/>
    </row>
    <row r="26" spans="1:9" ht="14.25" customHeight="1">
      <c r="A26" s="91"/>
      <c r="B26" s="344"/>
      <c r="C26" s="342"/>
      <c r="D26" s="342"/>
      <c r="E26" s="342"/>
      <c r="F26" s="342"/>
      <c r="G26" s="342"/>
      <c r="H26" s="343"/>
      <c r="I26" s="91"/>
    </row>
    <row r="27" spans="1:9" ht="14.25" customHeight="1">
      <c r="A27" s="91"/>
      <c r="B27" s="345"/>
      <c r="C27" s="346"/>
      <c r="D27" s="346"/>
      <c r="E27" s="346"/>
      <c r="F27" s="346"/>
      <c r="G27" s="346"/>
      <c r="H27" s="347"/>
      <c r="I27" s="91"/>
    </row>
    <row r="28" spans="1:9" ht="14.25" customHeight="1">
      <c r="A28" s="91"/>
      <c r="B28" s="203"/>
      <c r="C28" s="203"/>
      <c r="D28" s="204"/>
      <c r="E28" s="204"/>
      <c r="F28" s="204"/>
      <c r="G28" s="204"/>
      <c r="H28" s="204"/>
      <c r="I28" s="91"/>
    </row>
    <row r="29" spans="1:9" ht="30" customHeight="1">
      <c r="A29" s="91"/>
      <c r="B29" s="165" t="s">
        <v>199</v>
      </c>
      <c r="C29" s="203"/>
      <c r="D29" s="204"/>
      <c r="E29" s="204"/>
      <c r="F29" s="204"/>
      <c r="G29" s="204"/>
      <c r="H29" s="204"/>
      <c r="I29" s="91"/>
    </row>
    <row r="30" spans="1:9" ht="14.25" customHeight="1">
      <c r="A30" s="91"/>
      <c r="B30" s="333"/>
      <c r="C30" s="334"/>
      <c r="D30" s="334"/>
      <c r="E30" s="334"/>
      <c r="F30" s="334"/>
      <c r="G30" s="334"/>
      <c r="H30" s="335"/>
      <c r="I30" s="91"/>
    </row>
    <row r="31" spans="1:9" ht="14.25" customHeight="1">
      <c r="A31" s="91"/>
      <c r="B31" s="336"/>
      <c r="C31" s="337"/>
      <c r="D31" s="337"/>
      <c r="E31" s="337"/>
      <c r="F31" s="337"/>
      <c r="G31" s="337"/>
      <c r="H31" s="338"/>
      <c r="I31" s="91"/>
    </row>
    <row r="32" spans="1:9" ht="14.25" customHeight="1">
      <c r="A32" s="91"/>
      <c r="B32" s="336"/>
      <c r="C32" s="337"/>
      <c r="D32" s="337"/>
      <c r="E32" s="337"/>
      <c r="F32" s="337"/>
      <c r="G32" s="337"/>
      <c r="H32" s="338"/>
      <c r="I32" s="91"/>
    </row>
    <row r="33" spans="1:9" ht="14.25" customHeight="1">
      <c r="A33" s="91"/>
      <c r="B33" s="336"/>
      <c r="C33" s="337"/>
      <c r="D33" s="337"/>
      <c r="E33" s="337"/>
      <c r="F33" s="337"/>
      <c r="G33" s="337"/>
      <c r="H33" s="338"/>
      <c r="I33" s="91"/>
    </row>
    <row r="34" spans="1:9" ht="14.25" customHeight="1">
      <c r="A34" s="91"/>
      <c r="B34" s="336"/>
      <c r="C34" s="337"/>
      <c r="D34" s="337"/>
      <c r="E34" s="337"/>
      <c r="F34" s="337"/>
      <c r="G34" s="337"/>
      <c r="H34" s="338"/>
      <c r="I34" s="91"/>
    </row>
    <row r="35" spans="1:9" ht="14.25" customHeight="1">
      <c r="B35" s="336"/>
      <c r="C35" s="337"/>
      <c r="D35" s="337"/>
      <c r="E35" s="337"/>
      <c r="F35" s="337"/>
      <c r="G35" s="337"/>
      <c r="H35" s="338"/>
    </row>
    <row r="36" spans="1:9" ht="14.25" customHeight="1">
      <c r="B36" s="336"/>
      <c r="C36" s="337"/>
      <c r="D36" s="337"/>
      <c r="E36" s="337"/>
      <c r="F36" s="337"/>
      <c r="G36" s="337"/>
      <c r="H36" s="338"/>
    </row>
    <row r="37" spans="1:9" ht="14.25" customHeight="1">
      <c r="B37" s="336"/>
      <c r="C37" s="337"/>
      <c r="D37" s="337"/>
      <c r="E37" s="337"/>
      <c r="F37" s="337"/>
      <c r="G37" s="337"/>
      <c r="H37" s="338"/>
    </row>
    <row r="38" spans="1:9" ht="14.25" customHeight="1">
      <c r="B38" s="339"/>
      <c r="C38" s="340"/>
      <c r="D38" s="340"/>
      <c r="E38" s="340"/>
      <c r="F38" s="340"/>
      <c r="G38" s="340"/>
      <c r="H38" s="341"/>
    </row>
    <row r="40" spans="1:9" ht="18">
      <c r="C40" s="163" t="s">
        <v>125</v>
      </c>
    </row>
  </sheetData>
  <sheetProtection algorithmName="SHA-512" hashValue="+1SW6pDpOnanOAkc/+IMpRTfxm6kdbAvDhWJx5h4wIRQ1rtSPyd+7GtL165G8tSJXkSZbkFoZoTMB5v8aHAdLQ==" saltValue="Hcp+NllQfwj6e+sqDPRbag==" spinCount="100000" sheet="1" objects="1" scenarios="1"/>
  <mergeCells count="3">
    <mergeCell ref="B30:H38"/>
    <mergeCell ref="B12:H16"/>
    <mergeCell ref="B23:H27"/>
  </mergeCells>
  <phoneticPr fontId="10" type="noConversion"/>
  <dataValidations count="1">
    <dataValidation type="list" allowBlank="1" showInputMessage="1" showErrorMessage="1" sqref="G9:G11 G19:G22" xr:uid="{00000000-0002-0000-0500-000000000000}">
      <formula1>$M$2:$M$3</formula1>
    </dataValidation>
  </dataValidations>
  <pageMargins left="0.23622047244094491" right="0.19685039370078741" top="0.43307086614173229" bottom="0.51181102362204722" header="0.35433070866141736" footer="0.31496062992125984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1.0</vt:lpstr>
      <vt:lpstr>Info</vt:lpstr>
      <vt:lpstr>1.1</vt:lpstr>
      <vt:lpstr>2.1</vt:lpstr>
      <vt:lpstr>2.2</vt:lpstr>
      <vt:lpstr>2.3</vt:lpstr>
      <vt:lpstr>'1.0'!Druckbereich</vt:lpstr>
      <vt:lpstr>'1.1'!Druckbereich</vt:lpstr>
      <vt:lpstr>'2.1'!Druckbereich</vt:lpstr>
      <vt:lpstr>'2.2'!Druckbereich</vt:lpstr>
      <vt:lpstr>'2.3'!Druckbereich</vt:lpstr>
      <vt:lpstr>Info!Druckbereich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Gysin Basil BAG</cp:lastModifiedBy>
  <cp:lastPrinted>2018-12-06T14:26:04Z</cp:lastPrinted>
  <dcterms:created xsi:type="dcterms:W3CDTF">1999-11-23T06:51:08Z</dcterms:created>
  <dcterms:modified xsi:type="dcterms:W3CDTF">2025-01-17T14:27:55Z</dcterms:modified>
</cp:coreProperties>
</file>