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VA\UV_MV\80_Aktuarielles\800_Versicherungsdaten\8002_Betriebsrechnungen\Betriebsrechnungen_24\_Formulare\Fonds\"/>
    </mc:Choice>
  </mc:AlternateContent>
  <xr:revisionPtr revIDLastSave="0" documentId="13_ncr:1_{A92B3E67-6A7B-4D17-B8B2-A7173D21A74F}" xr6:coauthVersionLast="47" xr6:coauthVersionMax="47" xr10:uidLastSave="{00000000-0000-0000-0000-000000000000}"/>
  <bookViews>
    <workbookView xWindow="-110" yWindow="-110" windowWidth="19420" windowHeight="11500" tabRatio="561" xr2:uid="{00000000-000D-0000-FFFF-FFFF00000000}"/>
  </bookViews>
  <sheets>
    <sheet name="BR2024" sheetId="1" r:id="rId1"/>
    <sheet name="RückstellungenBR2023" sheetId="2" r:id="rId2"/>
  </sheets>
  <definedNames>
    <definedName name="_tzi1">'BR2024'!$C$384</definedName>
    <definedName name="_tzi2">'BR2024'!$C$391</definedName>
    <definedName name="cou">'BR2024'!$C$376</definedName>
    <definedName name="_xlnm.Print_Area" localSheetId="0">'BR2024'!$A$1:$G$573</definedName>
    <definedName name="_xlnm.Print_Area" localSheetId="1">RückstellungenBR2023!$A$1:$G$59</definedName>
    <definedName name="M_DRUCK_BR__">#REF!</definedName>
    <definedName name="M_DRUCK_BR_FR">#REF!</definedName>
    <definedName name="M_DRUCK_FEHLER">#REF!</definedName>
    <definedName name="M_DRUCKBEREICH">#REF!</definedName>
    <definedName name="M_EXPORT">#REF!</definedName>
    <definedName name="M_FTAB">#REF!</definedName>
    <definedName name="M_I">#REF!</definedName>
    <definedName name="M_J">#REF!</definedName>
    <definedName name="M_MAK">#REF!</definedName>
    <definedName name="M_MAK1">#REF!</definedName>
    <definedName name="M_MAK2">#REF!</definedName>
    <definedName name="M_TAB">#REF!</definedName>
    <definedName name="MAKRO_DRUCKVORB">#REF!</definedName>
    <definedName name="MAKRO_NEUES_RJ">#REF!</definedName>
    <definedName name="RJ">#REF!</definedName>
    <definedName name="RS_HK_BU">#REF!</definedName>
    <definedName name="RS_HK_FV">#REF!</definedName>
    <definedName name="RS_HK_NBU">#REF!</definedName>
    <definedName name="RS_TG_BU">#REF!</definedName>
    <definedName name="RS_TG_FV">#REF!</definedName>
    <definedName name="RS_TG_NBU">#REF!</definedName>
    <definedName name="SATZ_RES">#REF!</definedName>
    <definedName name="UV_BU">#REF!</definedName>
    <definedName name="UV_NBU">#REF!</definedName>
    <definedName name="VK">#REF!</definedName>
    <definedName name="z_anteil">'BR2024'!$C$92</definedName>
    <definedName name="ZINS_OBLI">#REF!</definedName>
    <definedName name="ZINS_TEC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0" i="1" l="1"/>
  <c r="E102" i="1" l="1"/>
  <c r="D102" i="1"/>
  <c r="F419" i="1" l="1"/>
  <c r="E419" i="1"/>
  <c r="D419" i="1"/>
  <c r="F245" i="1"/>
  <c r="E245" i="1"/>
  <c r="D245" i="1"/>
  <c r="F50" i="2"/>
  <c r="E50" i="2"/>
  <c r="D50" i="2"/>
  <c r="G48" i="2"/>
  <c r="F408" i="1" l="1"/>
  <c r="F409" i="1" s="1"/>
  <c r="E408" i="1"/>
  <c r="E409" i="1" s="1"/>
  <c r="D408" i="1"/>
  <c r="D409" i="1" s="1"/>
  <c r="F401" i="1"/>
  <c r="F402" i="1" s="1"/>
  <c r="E401" i="1"/>
  <c r="E402" i="1" s="1"/>
  <c r="D401" i="1"/>
  <c r="D402" i="1" s="1"/>
  <c r="F393" i="1" l="1"/>
  <c r="F394" i="1" s="1"/>
  <c r="E393" i="1"/>
  <c r="E394" i="1" s="1"/>
  <c r="D393" i="1"/>
  <c r="D394" i="1" s="1"/>
  <c r="F386" i="1"/>
  <c r="F387" i="1" s="1"/>
  <c r="E386" i="1"/>
  <c r="E387" i="1" s="1"/>
  <c r="D386" i="1"/>
  <c r="D387" i="1" s="1"/>
  <c r="F561" i="1" l="1"/>
  <c r="E561" i="1"/>
  <c r="D561" i="1"/>
  <c r="F346" i="1" l="1"/>
  <c r="G46" i="2" l="1"/>
  <c r="D420" i="1" l="1"/>
  <c r="D257" i="1"/>
  <c r="D261" i="1"/>
  <c r="D264" i="1" l="1"/>
  <c r="E261" i="1"/>
  <c r="F261" i="1"/>
  <c r="G344" i="1"/>
  <c r="D505" i="1"/>
  <c r="G261" i="1" l="1"/>
  <c r="F505" i="1"/>
  <c r="E505" i="1"/>
  <c r="G505" i="1" l="1"/>
  <c r="G96" i="1" l="1"/>
  <c r="G94" i="1" l="1"/>
  <c r="F119" i="1"/>
  <c r="C407" i="1"/>
  <c r="C400" i="1"/>
  <c r="C385" i="1"/>
  <c r="C392" i="1"/>
  <c r="C406" i="1"/>
  <c r="C399" i="1"/>
  <c r="C418" i="1"/>
  <c r="F420" i="1" s="1"/>
  <c r="C413" i="1"/>
  <c r="C370" i="1"/>
  <c r="G58" i="2"/>
  <c r="E563" i="1"/>
  <c r="F563" i="1"/>
  <c r="D563" i="1"/>
  <c r="G342" i="1"/>
  <c r="G560" i="1"/>
  <c r="G548" i="1"/>
  <c r="G56" i="2"/>
  <c r="G566" i="1"/>
  <c r="D536" i="1"/>
  <c r="G534" i="1"/>
  <c r="G533" i="1"/>
  <c r="G2" i="2"/>
  <c r="E235" i="1"/>
  <c r="F235" i="1"/>
  <c r="D235" i="1"/>
  <c r="E186" i="1"/>
  <c r="E192" i="1" s="1"/>
  <c r="F186" i="1"/>
  <c r="D186" i="1"/>
  <c r="D192" i="1" s="1"/>
  <c r="D50" i="1"/>
  <c r="G41" i="2"/>
  <c r="G39" i="2"/>
  <c r="G31" i="2"/>
  <c r="G29" i="2"/>
  <c r="G1" i="2"/>
  <c r="D238" i="1"/>
  <c r="D206" i="1"/>
  <c r="D209" i="1" s="1"/>
  <c r="E257" i="1"/>
  <c r="E264" i="1" s="1"/>
  <c r="F257" i="1"/>
  <c r="F264" i="1" s="1"/>
  <c r="E206" i="1"/>
  <c r="E209" i="1" s="1"/>
  <c r="F206" i="1"/>
  <c r="F209" i="1" s="1"/>
  <c r="D142" i="1"/>
  <c r="D377" i="1" s="1"/>
  <c r="D378" i="1" s="1"/>
  <c r="E50" i="1"/>
  <c r="F50" i="1"/>
  <c r="E51" i="1"/>
  <c r="F51" i="1"/>
  <c r="D51" i="1"/>
  <c r="G320" i="1"/>
  <c r="G337" i="1"/>
  <c r="G335" i="1"/>
  <c r="G330" i="1"/>
  <c r="G327" i="1"/>
  <c r="G325" i="1"/>
  <c r="E414" i="1"/>
  <c r="E415" i="1" s="1"/>
  <c r="F414" i="1"/>
  <c r="F415" i="1" s="1"/>
  <c r="D414" i="1"/>
  <c r="D415" i="1" s="1"/>
  <c r="E142" i="1"/>
  <c r="F142" i="1"/>
  <c r="F377" i="1" s="1"/>
  <c r="F378" i="1" s="1"/>
  <c r="D300" i="1"/>
  <c r="G298" i="1"/>
  <c r="G297" i="1"/>
  <c r="G313" i="1"/>
  <c r="G315" i="1"/>
  <c r="G351" i="1"/>
  <c r="D21" i="1"/>
  <c r="D83" i="1"/>
  <c r="D501" i="1"/>
  <c r="E21" i="1"/>
  <c r="E83" i="1"/>
  <c r="E501" i="1"/>
  <c r="F21" i="1"/>
  <c r="D445" i="1"/>
  <c r="D472" i="1"/>
  <c r="D474" i="1"/>
  <c r="D476" i="1"/>
  <c r="D478" i="1"/>
  <c r="D44" i="1"/>
  <c r="D158" i="1"/>
  <c r="D161" i="1" s="1"/>
  <c r="D490" i="1"/>
  <c r="D495" i="1"/>
  <c r="D499" i="1"/>
  <c r="E445" i="1"/>
  <c r="E472" i="1"/>
  <c r="E474" i="1"/>
  <c r="E476" i="1"/>
  <c r="E478" i="1"/>
  <c r="E44" i="1"/>
  <c r="E158" i="1"/>
  <c r="E161" i="1" s="1"/>
  <c r="E490" i="1"/>
  <c r="E495" i="1"/>
  <c r="E499" i="1"/>
  <c r="E238" i="1"/>
  <c r="F158" i="1"/>
  <c r="F161" i="1" s="1"/>
  <c r="F445" i="1"/>
  <c r="F44" i="1"/>
  <c r="F472" i="1"/>
  <c r="F474" i="1"/>
  <c r="F476" i="1"/>
  <c r="F478" i="1"/>
  <c r="F490" i="1"/>
  <c r="F499" i="1"/>
  <c r="G512" i="1"/>
  <c r="G458" i="1"/>
  <c r="G427" i="1"/>
  <c r="G357" i="1"/>
  <c r="G272" i="1"/>
  <c r="G217" i="1"/>
  <c r="G168" i="1"/>
  <c r="G125" i="1"/>
  <c r="F238" i="1"/>
  <c r="G115" i="1"/>
  <c r="G82" i="1"/>
  <c r="G80" i="1"/>
  <c r="G79" i="1"/>
  <c r="G110" i="1"/>
  <c r="G145" i="1"/>
  <c r="G154" i="1"/>
  <c r="G156" i="1"/>
  <c r="G189" i="1"/>
  <c r="G198" i="1"/>
  <c r="G200" i="1"/>
  <c r="G202" i="1"/>
  <c r="G245" i="1"/>
  <c r="G253" i="1"/>
  <c r="G255" i="1"/>
  <c r="D515" i="1"/>
  <c r="D461" i="1"/>
  <c r="D430" i="1"/>
  <c r="D360" i="1"/>
  <c r="D275" i="1"/>
  <c r="D220" i="1"/>
  <c r="D171" i="1"/>
  <c r="D128" i="1"/>
  <c r="D66" i="1"/>
  <c r="G63" i="1"/>
  <c r="G513" i="1"/>
  <c r="G459" i="1"/>
  <c r="G428" i="1"/>
  <c r="G358" i="1"/>
  <c r="G273" i="1"/>
  <c r="G218" i="1"/>
  <c r="G169" i="1"/>
  <c r="G126" i="1"/>
  <c r="G64" i="1"/>
  <c r="G54" i="1"/>
  <c r="G53" i="1"/>
  <c r="G37" i="1"/>
  <c r="G38" i="1"/>
  <c r="G41" i="1"/>
  <c r="G42" i="1"/>
  <c r="G30" i="1"/>
  <c r="G29" i="1"/>
  <c r="G20" i="1"/>
  <c r="G18" i="1"/>
  <c r="G17" i="1"/>
  <c r="D4" i="2"/>
  <c r="G44" i="2"/>
  <c r="G34" i="2"/>
  <c r="G24" i="2"/>
  <c r="G19" i="2"/>
  <c r="G17" i="2"/>
  <c r="G559" i="1"/>
  <c r="F447" i="1"/>
  <c r="F492" i="1"/>
  <c r="E420" i="1" l="1"/>
  <c r="D55" i="1"/>
  <c r="E148" i="1"/>
  <c r="E163" i="1" s="1"/>
  <c r="E285" i="1" s="1"/>
  <c r="E377" i="1"/>
  <c r="E378" i="1" s="1"/>
  <c r="D410" i="1"/>
  <c r="E410" i="1"/>
  <c r="F410" i="1"/>
  <c r="E395" i="1"/>
  <c r="F395" i="1"/>
  <c r="D395" i="1"/>
  <c r="E403" i="1"/>
  <c r="F403" i="1"/>
  <c r="D403" i="1"/>
  <c r="F388" i="1"/>
  <c r="E388" i="1"/>
  <c r="D388" i="1"/>
  <c r="G501" i="1"/>
  <c r="F441" i="1"/>
  <c r="G490" i="1"/>
  <c r="G495" i="1"/>
  <c r="G445" i="1"/>
  <c r="G21" i="1"/>
  <c r="G206" i="1"/>
  <c r="G499" i="1"/>
  <c r="G472" i="1"/>
  <c r="G50" i="1"/>
  <c r="D488" i="1"/>
  <c r="G50" i="2"/>
  <c r="G478" i="1"/>
  <c r="G264" i="1"/>
  <c r="G161" i="1"/>
  <c r="F57" i="1"/>
  <c r="G83" i="1"/>
  <c r="G51" i="1"/>
  <c r="G563" i="1"/>
  <c r="F148" i="1"/>
  <c r="F163" i="1" s="1"/>
  <c r="F285" i="1" s="1"/>
  <c r="G44" i="1"/>
  <c r="D480" i="1"/>
  <c r="G476" i="1"/>
  <c r="E441" i="1"/>
  <c r="E371" i="1" s="1"/>
  <c r="E372" i="1" s="1"/>
  <c r="D441" i="1"/>
  <c r="D371" i="1" s="1"/>
  <c r="D372" i="1" s="1"/>
  <c r="G474" i="1"/>
  <c r="G238" i="1"/>
  <c r="F486" i="1"/>
  <c r="E488" i="1"/>
  <c r="F564" i="1"/>
  <c r="F192" i="1"/>
  <c r="F211" i="1" s="1"/>
  <c r="F287" i="1" s="1"/>
  <c r="D148" i="1"/>
  <c r="D163" i="1" s="1"/>
  <c r="D93" i="1"/>
  <c r="G414" i="1"/>
  <c r="G393" i="1"/>
  <c r="G209" i="1"/>
  <c r="D242" i="1"/>
  <c r="D247" i="1" s="1"/>
  <c r="D266" i="1" s="1"/>
  <c r="D290" i="1" s="1"/>
  <c r="F242" i="1"/>
  <c r="F247" i="1" s="1"/>
  <c r="G158" i="1"/>
  <c r="D57" i="1"/>
  <c r="G394" i="1"/>
  <c r="D564" i="1"/>
  <c r="G257" i="1"/>
  <c r="E211" i="1"/>
  <c r="E287" i="1" s="1"/>
  <c r="F488" i="1"/>
  <c r="G401" i="1"/>
  <c r="G408" i="1"/>
  <c r="G561" i="1"/>
  <c r="E564" i="1"/>
  <c r="E486" i="1"/>
  <c r="D486" i="1"/>
  <c r="G142" i="1"/>
  <c r="G148" i="1" s="1"/>
  <c r="G419" i="1"/>
  <c r="F480" i="1"/>
  <c r="E242" i="1"/>
  <c r="E247" i="1" s="1"/>
  <c r="E266" i="1" s="1"/>
  <c r="E290" i="1" s="1"/>
  <c r="D211" i="1"/>
  <c r="G415" i="1"/>
  <c r="G402" i="1"/>
  <c r="G235" i="1"/>
  <c r="G186" i="1"/>
  <c r="G386" i="1"/>
  <c r="E480" i="1"/>
  <c r="F371" i="1" l="1"/>
  <c r="F372" i="1" s="1"/>
  <c r="F25" i="1" s="1"/>
  <c r="F32" i="1" s="1"/>
  <c r="F508" i="1"/>
  <c r="F526" i="1" s="1"/>
  <c r="F568" i="1" s="1"/>
  <c r="F570" i="1" s="1"/>
  <c r="E293" i="1"/>
  <c r="G420" i="1"/>
  <c r="G441" i="1"/>
  <c r="G488" i="1"/>
  <c r="G192" i="1"/>
  <c r="G486" i="1"/>
  <c r="G388" i="1"/>
  <c r="G395" i="1"/>
  <c r="G564" i="1"/>
  <c r="G163" i="1"/>
  <c r="D353" i="1"/>
  <c r="D285" i="1"/>
  <c r="F87" i="1"/>
  <c r="F97" i="1" s="1"/>
  <c r="G410" i="1"/>
  <c r="E87" i="1"/>
  <c r="G387" i="1"/>
  <c r="G242" i="1"/>
  <c r="F266" i="1"/>
  <c r="F290" i="1" s="1"/>
  <c r="F293" i="1" s="1"/>
  <c r="D503" i="1"/>
  <c r="E55" i="1"/>
  <c r="E57" i="1" s="1"/>
  <c r="G409" i="1"/>
  <c r="G371" i="1"/>
  <c r="F422" i="1"/>
  <c r="F549" i="1" s="1"/>
  <c r="F550" i="1" s="1"/>
  <c r="E93" i="1"/>
  <c r="G377" i="1"/>
  <c r="D87" i="1"/>
  <c r="G403" i="1"/>
  <c r="G480" i="1"/>
  <c r="D287" i="1"/>
  <c r="G287" i="1" s="1"/>
  <c r="G211" i="1"/>
  <c r="D293" i="1" l="1"/>
  <c r="E25" i="1"/>
  <c r="E32" i="1" s="1"/>
  <c r="D25" i="1"/>
  <c r="D32" i="1" s="1"/>
  <c r="D59" i="1" s="1"/>
  <c r="F59" i="1"/>
  <c r="G285" i="1"/>
  <c r="F106" i="1"/>
  <c r="F121" i="1" s="1"/>
  <c r="F443" i="1"/>
  <c r="G87" i="1"/>
  <c r="G247" i="1"/>
  <c r="G372" i="1"/>
  <c r="D422" i="1"/>
  <c r="D549" i="1" s="1"/>
  <c r="D97" i="1"/>
  <c r="E503" i="1"/>
  <c r="G503" i="1" s="1"/>
  <c r="G57" i="1"/>
  <c r="E353" i="1"/>
  <c r="E422" i="1"/>
  <c r="G378" i="1"/>
  <c r="G266" i="1"/>
  <c r="G290" i="1"/>
  <c r="D99" i="1" l="1"/>
  <c r="D112" i="1"/>
  <c r="G32" i="1"/>
  <c r="F454" i="1"/>
  <c r="F524" i="1" s="1"/>
  <c r="E97" i="1"/>
  <c r="E112" i="1" s="1"/>
  <c r="D443" i="1"/>
  <c r="G422" i="1"/>
  <c r="G293" i="1"/>
  <c r="D550" i="1"/>
  <c r="G353" i="1"/>
  <c r="G93" i="1"/>
  <c r="G25" i="1"/>
  <c r="E549" i="1"/>
  <c r="E550" i="1" s="1"/>
  <c r="E443" i="1"/>
  <c r="D340" i="1" l="1"/>
  <c r="D346" i="1" s="1"/>
  <c r="E99" i="1"/>
  <c r="G97" i="1"/>
  <c r="F552" i="1"/>
  <c r="F554" i="1" s="1"/>
  <c r="F572" i="1" s="1"/>
  <c r="F528" i="1"/>
  <c r="G443" i="1"/>
  <c r="E59" i="1"/>
  <c r="G59" i="1" s="1"/>
  <c r="D119" i="1"/>
  <c r="D492" i="1"/>
  <c r="D508" i="1" s="1"/>
  <c r="D450" i="1"/>
  <c r="D447" i="1"/>
  <c r="E450" i="1"/>
  <c r="G550" i="1"/>
  <c r="D106" i="1"/>
  <c r="G549" i="1"/>
  <c r="E447" i="1" l="1"/>
  <c r="E454" i="1" s="1"/>
  <c r="E340" i="1"/>
  <c r="D454" i="1"/>
  <c r="D524" i="1" s="1"/>
  <c r="G450" i="1"/>
  <c r="D121" i="1"/>
  <c r="E492" i="1"/>
  <c r="E508" i="1" s="1"/>
  <c r="E119" i="1"/>
  <c r="G119" i="1" s="1"/>
  <c r="G99" i="1"/>
  <c r="E106" i="1"/>
  <c r="G102" i="1"/>
  <c r="G112" i="1"/>
  <c r="G447" i="1" l="1"/>
  <c r="E346" i="1"/>
  <c r="G346" i="1" s="1"/>
  <c r="G454" i="1"/>
  <c r="E524" i="1"/>
  <c r="E552" i="1" s="1"/>
  <c r="E554" i="1" s="1"/>
  <c r="G508" i="1"/>
  <c r="G340" i="1"/>
  <c r="E121" i="1"/>
  <c r="G121" i="1" s="1"/>
  <c r="G106" i="1"/>
  <c r="D526" i="1"/>
  <c r="G492" i="1"/>
  <c r="E526" i="1" l="1"/>
  <c r="G526" i="1" s="1"/>
  <c r="D552" i="1"/>
  <c r="D528" i="1"/>
  <c r="G524" i="1"/>
  <c r="D568" i="1"/>
  <c r="E568" i="1" l="1"/>
  <c r="E570" i="1" s="1"/>
  <c r="E572" i="1" s="1"/>
  <c r="E528" i="1"/>
  <c r="G528" i="1" s="1"/>
  <c r="D554" i="1"/>
  <c r="G552" i="1"/>
  <c r="D570" i="1"/>
  <c r="G568" i="1" l="1"/>
  <c r="G570" i="1"/>
  <c r="D572" i="1"/>
  <c r="G572" i="1" s="1"/>
  <c r="G554" i="1"/>
</calcChain>
</file>

<file path=xl/sharedStrings.xml><?xml version="1.0" encoding="utf-8"?>
<sst xmlns="http://schemas.openxmlformats.org/spreadsheetml/2006/main" count="721" uniqueCount="345">
  <si>
    <t>BU</t>
  </si>
  <si>
    <t>NBU</t>
  </si>
  <si>
    <t>FV</t>
  </si>
  <si>
    <t>Total</t>
  </si>
  <si>
    <t xml:space="preserve"> 1.1.1</t>
  </si>
  <si>
    <t xml:space="preserve"> 1.1.2</t>
  </si>
  <si>
    <t xml:space="preserve"> 1.1.3.1</t>
  </si>
  <si>
    <t xml:space="preserve"> 1.1.3.2</t>
  </si>
  <si>
    <t xml:space="preserve"> 1.1</t>
  </si>
  <si>
    <t xml:space="preserve"> 1.2.1.1</t>
  </si>
  <si>
    <t xml:space="preserve"> 1.2.1.2</t>
  </si>
  <si>
    <t xml:space="preserve"> 1.2.2.1</t>
  </si>
  <si>
    <t xml:space="preserve"> 1.2.2.2</t>
  </si>
  <si>
    <t xml:space="preserve"> 1.2.3</t>
  </si>
  <si>
    <t xml:space="preserve"> 1.2.4.1</t>
  </si>
  <si>
    <t xml:space="preserve"> 1.2.4.2</t>
  </si>
  <si>
    <t xml:space="preserve"> 1.2.5</t>
  </si>
  <si>
    <t xml:space="preserve"> 1.2.6</t>
  </si>
  <si>
    <t xml:space="preserve"> 1.2.7</t>
  </si>
  <si>
    <t xml:space="preserve"> 1.2</t>
  </si>
  <si>
    <t xml:space="preserve"> 1</t>
  </si>
  <si>
    <t xml:space="preserve"> 2.1.1</t>
  </si>
  <si>
    <t xml:space="preserve"> 2.1.2</t>
  </si>
  <si>
    <t xml:space="preserve"> 2.1.3</t>
  </si>
  <si>
    <t xml:space="preserve"> 2.1.4</t>
  </si>
  <si>
    <t xml:space="preserve"> 2.1</t>
  </si>
  <si>
    <t xml:space="preserve"> 2.2.1</t>
  </si>
  <si>
    <t xml:space="preserve"> 2.2.2</t>
  </si>
  <si>
    <t xml:space="preserve"> 2.2.3</t>
  </si>
  <si>
    <t xml:space="preserve"> 2.2</t>
  </si>
  <si>
    <t xml:space="preserve"> 2</t>
  </si>
  <si>
    <t xml:space="preserve"> 3.1.1.1</t>
  </si>
  <si>
    <t xml:space="preserve"> 3.1.1.2</t>
  </si>
  <si>
    <t xml:space="preserve"> 3.1.1</t>
  </si>
  <si>
    <t xml:space="preserve"> 3.1.2.1.1</t>
  </si>
  <si>
    <t xml:space="preserve"> 3.1.2.1.2</t>
  </si>
  <si>
    <t xml:space="preserve"> 3.1.2.2</t>
  </si>
  <si>
    <t xml:space="preserve"> 3.1.2</t>
  </si>
  <si>
    <t xml:space="preserve"> 3.1</t>
  </si>
  <si>
    <t xml:space="preserve"> 3.2.1.1</t>
  </si>
  <si>
    <t xml:space="preserve"> 3.2.1.2</t>
  </si>
  <si>
    <t xml:space="preserve"> 3.2.1</t>
  </si>
  <si>
    <t xml:space="preserve"> 3.2.2.1.1</t>
  </si>
  <si>
    <t xml:space="preserve"> 3.2.2.1.2</t>
  </si>
  <si>
    <t xml:space="preserve"> 3.2.2.2</t>
  </si>
  <si>
    <t xml:space="preserve"> 3.2.2.3</t>
  </si>
  <si>
    <t xml:space="preserve"> 3.2.2</t>
  </si>
  <si>
    <t xml:space="preserve"> 3.2</t>
  </si>
  <si>
    <t xml:space="preserve"> 3.3.1.1</t>
  </si>
  <si>
    <t xml:space="preserve"> 3.3.1.2</t>
  </si>
  <si>
    <t xml:space="preserve"> 3.3.1.3</t>
  </si>
  <si>
    <t xml:space="preserve"> 3.3.1</t>
  </si>
  <si>
    <t xml:space="preserve"> 3.3.2.1.1</t>
  </si>
  <si>
    <t xml:space="preserve"> 3.3.2.1.2</t>
  </si>
  <si>
    <t xml:space="preserve"> 3.3.2.2</t>
  </si>
  <si>
    <t xml:space="preserve"> 3.3.2</t>
  </si>
  <si>
    <t xml:space="preserve"> 3.3</t>
  </si>
  <si>
    <t xml:space="preserve"> 3</t>
  </si>
  <si>
    <t xml:space="preserve"> 4.1.1</t>
  </si>
  <si>
    <t xml:space="preserve"> 4.1.2</t>
  </si>
  <si>
    <t xml:space="preserve"> 4.2.1</t>
  </si>
  <si>
    <t xml:space="preserve"> 4.2.3</t>
  </si>
  <si>
    <t xml:space="preserve"> 4</t>
  </si>
  <si>
    <t xml:space="preserve"> 5.1.1</t>
  </si>
  <si>
    <t xml:space="preserve"> 5.1.2</t>
  </si>
  <si>
    <t xml:space="preserve"> 5.2.1</t>
  </si>
  <si>
    <t xml:space="preserve"> 5.2.2</t>
  </si>
  <si>
    <t xml:space="preserve"> 5.3.1</t>
  </si>
  <si>
    <t xml:space="preserve"> 5.3.2</t>
  </si>
  <si>
    <t xml:space="preserve"> 5.4.1</t>
  </si>
  <si>
    <t xml:space="preserve"> 5.4.2</t>
  </si>
  <si>
    <t xml:space="preserve"> 5.5.1</t>
  </si>
  <si>
    <t xml:space="preserve"> 5.5.2</t>
  </si>
  <si>
    <t xml:space="preserve"> 5.6.1</t>
  </si>
  <si>
    <t xml:space="preserve"> 5.6.2</t>
  </si>
  <si>
    <t xml:space="preserve"> 5</t>
  </si>
  <si>
    <t xml:space="preserve"> 6.1.1</t>
  </si>
  <si>
    <t xml:space="preserve"> 6.1.2</t>
  </si>
  <si>
    <t xml:space="preserve"> 6.1.3</t>
  </si>
  <si>
    <t xml:space="preserve"> 6.1.4</t>
  </si>
  <si>
    <t xml:space="preserve"> 6.1.5</t>
  </si>
  <si>
    <t xml:space="preserve"> 6.1</t>
  </si>
  <si>
    <t xml:space="preserve"> 6.2.01</t>
  </si>
  <si>
    <t xml:space="preserve"> 6.2.02</t>
  </si>
  <si>
    <t xml:space="preserve"> 6.2.03</t>
  </si>
  <si>
    <t xml:space="preserve"> 6.2.04</t>
  </si>
  <si>
    <t xml:space="preserve"> 6.2.05</t>
  </si>
  <si>
    <t xml:space="preserve"> 6.2.06.1</t>
  </si>
  <si>
    <t xml:space="preserve"> 6.2.06.2</t>
  </si>
  <si>
    <t xml:space="preserve"> 6.2.07</t>
  </si>
  <si>
    <t xml:space="preserve"> 6.2.08</t>
  </si>
  <si>
    <t xml:space="preserve"> 6.2.09</t>
  </si>
  <si>
    <t xml:space="preserve"> 6.2.10</t>
  </si>
  <si>
    <t xml:space="preserve"> 6.2.11</t>
  </si>
  <si>
    <t xml:space="preserve"> 6.2.12</t>
  </si>
  <si>
    <t xml:space="preserve"> 6.2.13</t>
  </si>
  <si>
    <t xml:space="preserve"> 6.2</t>
  </si>
  <si>
    <t xml:space="preserve"> 6</t>
  </si>
  <si>
    <t>Prämien</t>
  </si>
  <si>
    <t>CHF</t>
  </si>
  <si>
    <t>Ergebnis des Rechnungsjahres</t>
  </si>
  <si>
    <t>Einnahmen</t>
  </si>
  <si>
    <t>für Teuerungszulagen</t>
  </si>
  <si>
    <t xml:space="preserve"> 1.1.3</t>
  </si>
  <si>
    <t>Einnahmen aus Regressansprüchen,</t>
  </si>
  <si>
    <t>für Unfälle aus dem Rechnungsjahr</t>
  </si>
  <si>
    <t>für Heilungskosten und Taggelder</t>
  </si>
  <si>
    <t>für Leistungen an Invalide und</t>
  </si>
  <si>
    <t>Total Einnahmen des Rechnungsjahres</t>
  </si>
  <si>
    <t>Ausgaben</t>
  </si>
  <si>
    <t xml:space="preserve"> 1.2.1</t>
  </si>
  <si>
    <t>Zahlungen für Unfälle aus dem Rechnungsjahr</t>
  </si>
  <si>
    <t>für Heilungskosten</t>
  </si>
  <si>
    <t>für Taggelder</t>
  </si>
  <si>
    <t xml:space="preserve"> 1.2.2</t>
  </si>
  <si>
    <t>für Leistungen an Invalide</t>
  </si>
  <si>
    <t>für Leistungen an Hinterlassene</t>
  </si>
  <si>
    <t>Schadenrückstellung für Heilungskosten</t>
  </si>
  <si>
    <t>und Taggelder, für Unfälle aus dem</t>
  </si>
  <si>
    <t>Rechnungsjahr</t>
  </si>
  <si>
    <t xml:space="preserve"> 1.2.4</t>
  </si>
  <si>
    <t>Schadenrückstellung für Leistungen an</t>
  </si>
  <si>
    <t>Invalide und Hinterlassene</t>
  </si>
  <si>
    <t>ohne Deckungskapital</t>
  </si>
  <si>
    <t>nur Deckungskapital</t>
  </si>
  <si>
    <t>Unfallverhütungsbeitrag</t>
  </si>
  <si>
    <t>Beitrag an Ersatzkasse</t>
  </si>
  <si>
    <t>Total Ausgaben des Rechnungsjahres</t>
  </si>
  <si>
    <t>(= 1.1 - 1.2)</t>
  </si>
  <si>
    <t>Ergebnis Teuerungszulagen</t>
  </si>
  <si>
    <t>Zinsüberschuss auf der Schadenrückstellung</t>
  </si>
  <si>
    <t>Hinterlassene und Zins auf dem Fonds</t>
  </si>
  <si>
    <t>Teuerungszulagen</t>
  </si>
  <si>
    <t>Entnahme aus dem Fonds für</t>
  </si>
  <si>
    <t>Total Einnahmen "Teuerung"</t>
  </si>
  <si>
    <t>Zahlungen für Teuerungszulagen</t>
  </si>
  <si>
    <t xml:space="preserve">Zuweisung an den Fonds für </t>
  </si>
  <si>
    <t>Total Ausgaben "Teuerung"</t>
  </si>
  <si>
    <t>(= 2.1 - 2.2)</t>
  </si>
  <si>
    <t>Seite 1</t>
  </si>
  <si>
    <t>Abwicklungsergebnis der</t>
  </si>
  <si>
    <t>Schadenrückstellung</t>
  </si>
  <si>
    <t>Für Heilungskosten und Taggelder</t>
  </si>
  <si>
    <t>Schadenrückstellung am Anfang des</t>
  </si>
  <si>
    <t>Rechnungsjahres</t>
  </si>
  <si>
    <t>für Unfälle aus Vorjahren</t>
  </si>
  <si>
    <t>Total Einnahmen</t>
  </si>
  <si>
    <t xml:space="preserve"> 3.1.2.1</t>
  </si>
  <si>
    <t>Zahlungen für Unfälle aus Vorjahren</t>
  </si>
  <si>
    <t>Schadenrückstellung am Ende des</t>
  </si>
  <si>
    <t>Rechnungsjahres für Unfälle aus Vorjahren</t>
  </si>
  <si>
    <t>Total Ausgaben</t>
  </si>
  <si>
    <t>Abwicklungsergebnis Heilungskosten</t>
  </si>
  <si>
    <t>und Taggelder</t>
  </si>
  <si>
    <t>(= 3.1.1 - 3.1.2)</t>
  </si>
  <si>
    <t>Seite 2</t>
  </si>
  <si>
    <t>Für Leistungen an Invalide und</t>
  </si>
  <si>
    <t>Hinterlassene, ohne Deckungskapital</t>
  </si>
  <si>
    <t xml:space="preserve"> 3.2.2.1</t>
  </si>
  <si>
    <t>Deckungskapital für im Rechnungsjahr</t>
  </si>
  <si>
    <t>festgesetzte Renten für Unfälle</t>
  </si>
  <si>
    <t>aus Vorjahren</t>
  </si>
  <si>
    <t>Abwicklungsergebnis der Leistungen</t>
  </si>
  <si>
    <t>an Invalide und Hinterlassene,</t>
  </si>
  <si>
    <t>(= 3.2.1 - 3.2.2)</t>
  </si>
  <si>
    <t>Seite 3</t>
  </si>
  <si>
    <t>Hinterlassene, nur Deckungskapital</t>
  </si>
  <si>
    <t xml:space="preserve">Deckungskapital am Anfang des </t>
  </si>
  <si>
    <t>Technischer Zins auf Deckungskapital</t>
  </si>
  <si>
    <t xml:space="preserve"> 3.3.2.1</t>
  </si>
  <si>
    <t>Deckungskapital am Ende des</t>
  </si>
  <si>
    <t>Rechnungsjahres, für Unfälle</t>
  </si>
  <si>
    <t>(= 3.3.1 - 3.3.2)</t>
  </si>
  <si>
    <t>Seite 4</t>
  </si>
  <si>
    <t>Zusammenstellung des Abwicklungs-</t>
  </si>
  <si>
    <t>ergebnisses der Schadenrückstellung</t>
  </si>
  <si>
    <t>Heilungskosten und Taggelder</t>
  </si>
  <si>
    <t>Leistungen für Invalide und Hinterlassene,</t>
  </si>
  <si>
    <t>Total Abwicklungsergebnis</t>
  </si>
  <si>
    <t>Übersicht über die Rückstellungen</t>
  </si>
  <si>
    <t xml:space="preserve"> 4.1</t>
  </si>
  <si>
    <t>Schadenrückstellung für Leistungen</t>
  </si>
  <si>
    <t>an Invalide und Hinterlassene</t>
  </si>
  <si>
    <t>für Unfälle aus dem Rechnungsjahr,</t>
  </si>
  <si>
    <t>Fonds für Teuerungszulagen</t>
  </si>
  <si>
    <t xml:space="preserve"> 5.1</t>
  </si>
  <si>
    <t>zu verzinsender Betrag</t>
  </si>
  <si>
    <t>Zinsbetrag</t>
  </si>
  <si>
    <t xml:space="preserve"> 5.2</t>
  </si>
  <si>
    <t>Schadenrückstellung für</t>
  </si>
  <si>
    <t xml:space="preserve"> 5.3</t>
  </si>
  <si>
    <t>Zinsbetrag "technischer Zins"</t>
  </si>
  <si>
    <t>Zinsbetrag "Zinsüberschuss"</t>
  </si>
  <si>
    <t xml:space="preserve"> 5.4</t>
  </si>
  <si>
    <t>Deckungskapital</t>
  </si>
  <si>
    <t xml:space="preserve"> 5.5</t>
  </si>
  <si>
    <t>Teuerungszulagenfonds</t>
  </si>
  <si>
    <t>Einnahmen aus Regressansprüchen</t>
  </si>
  <si>
    <t>Zahlungen für Heilungskosten</t>
  </si>
  <si>
    <t>Zahlungen für Taggelder</t>
  </si>
  <si>
    <t>Zahlungen für Leistungen an Invalide</t>
  </si>
  <si>
    <t>Zahlungen für Leistungen an Hinterlassene</t>
  </si>
  <si>
    <t>Veränderung der Schadenrückstellungen</t>
  </si>
  <si>
    <t xml:space="preserve"> 6.2.06</t>
  </si>
  <si>
    <t>Veränderung der Schadenrückstellungen für</t>
  </si>
  <si>
    <t>Leistungen an Invalide und Hinterlassene</t>
  </si>
  <si>
    <t>Zuweisung an den Fonds für</t>
  </si>
  <si>
    <t>Beitrag an die Ersatzkasse</t>
  </si>
  <si>
    <t>Betriebsrechnung</t>
  </si>
  <si>
    <t>(= 6.1 - 6.2)</t>
  </si>
  <si>
    <t xml:space="preserve"> 3.3.1.4</t>
  </si>
  <si>
    <t>UVG-Betriebsrechnung</t>
  </si>
  <si>
    <t>Versicherer:</t>
  </si>
  <si>
    <t>Rechnungsjahr:</t>
  </si>
  <si>
    <t>Formular Nr. 1</t>
  </si>
  <si>
    <t>Datum:</t>
  </si>
  <si>
    <t>Formular Nr. 2</t>
  </si>
  <si>
    <t xml:space="preserve">Formular Nr. 3,  </t>
  </si>
  <si>
    <t>Formular Nr. 3,</t>
  </si>
  <si>
    <t>Formular Nr. 5</t>
  </si>
  <si>
    <t xml:space="preserve">Formular Nr. 6,  </t>
  </si>
  <si>
    <t>für Leistungen an Invalide und Hinterlassene</t>
  </si>
  <si>
    <t xml:space="preserve">Einnahmen aus Regressansprüchen, </t>
  </si>
  <si>
    <t xml:space="preserve"> 1.1.1.1</t>
  </si>
  <si>
    <t xml:space="preserve"> 1.1.1.2</t>
  </si>
  <si>
    <t xml:space="preserve"> 1.1.1.3</t>
  </si>
  <si>
    <t>Umlagebeiträge für Teuerungszulagen</t>
  </si>
  <si>
    <t xml:space="preserve"> 4.2.2</t>
  </si>
  <si>
    <t xml:space="preserve"> 4.2.4</t>
  </si>
  <si>
    <t>Total Prämien, ohne erhobene Umlagebeiträge</t>
  </si>
  <si>
    <t>von Versicherungsnehmern erhoben</t>
  </si>
  <si>
    <t>Total Umlagebeiträge für Teuerungszulagen</t>
  </si>
  <si>
    <t xml:space="preserve"> 2.1.1.1</t>
  </si>
  <si>
    <t xml:space="preserve"> 2.1.1.2</t>
  </si>
  <si>
    <t xml:space="preserve"> 2.1.1.3</t>
  </si>
  <si>
    <t>Prämien, ohne Umlagebeiträge</t>
  </si>
  <si>
    <t>für Teuerungszulagen (=1.1.1.1 + 1.1.1.2 + 1.1.1.3)</t>
  </si>
  <si>
    <t>(= 2.1.1.1 + 2.1.1.2 + 2.1.1.3)</t>
  </si>
  <si>
    <t>von Krankenversicherern übernommen</t>
  </si>
  <si>
    <t>a) technischer Zinsfuss:</t>
  </si>
  <si>
    <t>Zinsfuss:</t>
  </si>
  <si>
    <t>b) Überschusszinsfuss:</t>
  </si>
  <si>
    <t>an Versicherer für langfristige Leistungen</t>
  </si>
  <si>
    <t>abgegeben (betrifft nur Krankenversicherer, negativ)</t>
  </si>
  <si>
    <t>Total Ergebnis der Betriebsrechnung</t>
  </si>
  <si>
    <t xml:space="preserve"> 5.3.1.1</t>
  </si>
  <si>
    <t xml:space="preserve"> 5.3.1.2</t>
  </si>
  <si>
    <t xml:space="preserve"> 5.3.1.3</t>
  </si>
  <si>
    <t xml:space="preserve"> 5.3.2.1</t>
  </si>
  <si>
    <t xml:space="preserve"> 5.3.2.2</t>
  </si>
  <si>
    <t xml:space="preserve"> 5.3.2.3</t>
  </si>
  <si>
    <t xml:space="preserve"> 5.4.1.1</t>
  </si>
  <si>
    <t xml:space="preserve"> 5.4.1.2</t>
  </si>
  <si>
    <t xml:space="preserve"> 5.4.1.3</t>
  </si>
  <si>
    <t xml:space="preserve"> 5.4.2.1</t>
  </si>
  <si>
    <t xml:space="preserve"> 5.4.2.2</t>
  </si>
  <si>
    <t xml:space="preserve"> 5.4.2.3</t>
  </si>
  <si>
    <t>(= 5.1.2 + 5.2.2 + 5.3.1.2 + 5.3.1.3 + 5.3.2.2 + 5.3.2.3</t>
  </si>
  <si>
    <t xml:space="preserve"> + 5.4.1.2 + 5.4.1.3  + 5.4.2.2 + 5.4.2.3 + 5.5.2 + 5.6.2)</t>
  </si>
  <si>
    <t xml:space="preserve"> 5.6</t>
  </si>
  <si>
    <t>Deckungskapital für festgesetzte Teuerungszulagen</t>
  </si>
  <si>
    <t>per Ende des Rechnungsjahrs</t>
  </si>
  <si>
    <t xml:space="preserve"> 4.3.1</t>
  </si>
  <si>
    <t>Formular Nr. 4</t>
  </si>
  <si>
    <t>per Ende Rechnungsjahr</t>
  </si>
  <si>
    <t>Total Rückstellungen</t>
  </si>
  <si>
    <t xml:space="preserve"> 4.2</t>
  </si>
  <si>
    <t xml:space="preserve"> 4.3</t>
  </si>
  <si>
    <t xml:space="preserve"> 4.2.2.1</t>
  </si>
  <si>
    <t xml:space="preserve"> 4.2.2.2</t>
  </si>
  <si>
    <t xml:space="preserve"> 4.2.4.1</t>
  </si>
  <si>
    <t xml:space="preserve"> 4.2.4.2</t>
  </si>
  <si>
    <t xml:space="preserve"> 4.6</t>
  </si>
  <si>
    <t>Rückstellung für Schadenbearbeitungskosten</t>
  </si>
  <si>
    <t xml:space="preserve">Formular Nr. 7,  </t>
  </si>
  <si>
    <t>Zusatzangaben</t>
  </si>
  <si>
    <t xml:space="preserve"> 7</t>
  </si>
  <si>
    <t xml:space="preserve"> 7.1</t>
  </si>
  <si>
    <t xml:space="preserve"> 7.1.1</t>
  </si>
  <si>
    <t>Zusätzliche Kapitalerträge</t>
  </si>
  <si>
    <t>Zusätzliche Verwaltungskosten</t>
  </si>
  <si>
    <t xml:space="preserve"> 7.2</t>
  </si>
  <si>
    <t xml:space="preserve"> 7.2.1</t>
  </si>
  <si>
    <t>Kapitalkosten</t>
  </si>
  <si>
    <t>Ergänzende Angaben</t>
  </si>
  <si>
    <t xml:space="preserve"> 7.1.1.1</t>
  </si>
  <si>
    <t xml:space="preserve"> 7.1.1.2</t>
  </si>
  <si>
    <t>Einnahmen nach Ziffer 6.1</t>
  </si>
  <si>
    <t xml:space="preserve"> 7.2.1.1</t>
  </si>
  <si>
    <t xml:space="preserve"> 7.2.1.2</t>
  </si>
  <si>
    <t>Schadenbearbeitungskosten</t>
  </si>
  <si>
    <t xml:space="preserve"> 7.2.1.3</t>
  </si>
  <si>
    <t xml:space="preserve"> 7.2.1.4</t>
  </si>
  <si>
    <t>Ausgaben nach Ziffer 6.2</t>
  </si>
  <si>
    <t xml:space="preserve"> 7.1.2</t>
  </si>
  <si>
    <t xml:space="preserve"> 7.2.2</t>
  </si>
  <si>
    <t xml:space="preserve"> 7.2.3</t>
  </si>
  <si>
    <t>Betriebsrechnung (= 7.1 - 7.2)</t>
  </si>
  <si>
    <t xml:space="preserve"> 4.3.2</t>
  </si>
  <si>
    <t>Saldo für negative Zinsüberschüsse</t>
  </si>
  <si>
    <t>Erweiterte Einnahmen</t>
  </si>
  <si>
    <t>berechnete Kapitalerträge (negativ)</t>
  </si>
  <si>
    <t>Total Einnahmen erweiterte Betriebsrechnung</t>
  </si>
  <si>
    <t>Erweiterte Ausgaben</t>
  </si>
  <si>
    <t>Veränderung der Rückstellung für</t>
  </si>
  <si>
    <t>verrechnete Verwaltungskosten (negativ)</t>
  </si>
  <si>
    <t>Total Ausgaben erweiterte Betriebsrechnung</t>
  </si>
  <si>
    <t>Total Ergebnis der erweiterten</t>
  </si>
  <si>
    <t>Zugewiesene Kapitalerträge</t>
  </si>
  <si>
    <t xml:space="preserve"> 2.1.2.1</t>
  </si>
  <si>
    <t xml:space="preserve"> 2.1.2.2</t>
  </si>
  <si>
    <t>Zinsüberschüsse</t>
  </si>
  <si>
    <t>Total Zinsüberschüsse</t>
  </si>
  <si>
    <t>Zinsanteilssatz (z_anteil)</t>
  </si>
  <si>
    <t>Zinsfuss (cou):</t>
  </si>
  <si>
    <t>a) technischer Zinsfuss (tzi1):</t>
  </si>
  <si>
    <t>a) technischer Zinsfuss (tzi2):</t>
  </si>
  <si>
    <t>berechneter Kapitalertrag</t>
  </si>
  <si>
    <t>Ermittlung der berechneten Kapitalerträge</t>
  </si>
  <si>
    <t>Total berechnete Kapitalerträge</t>
  </si>
  <si>
    <t>verrechnete Verwaltungskosten</t>
  </si>
  <si>
    <t>Versicherer</t>
  </si>
  <si>
    <t>berechneter Kapitalertrag:</t>
  </si>
  <si>
    <t xml:space="preserve"> 2.1.2.3</t>
  </si>
  <si>
    <t xml:space="preserve"> 2.1.2.4</t>
  </si>
  <si>
    <t>Zusatzzinsfinanzierung</t>
  </si>
  <si>
    <t xml:space="preserve"> 3.3.2.3</t>
  </si>
  <si>
    <t>Rückstellung für Änderung der Rechnungsgrundlagen</t>
  </si>
  <si>
    <t>der Rechnungsgrundlagen</t>
  </si>
  <si>
    <t>am Anfang des Rechnungsjahres</t>
  </si>
  <si>
    <t>am Ende des Rechnungsjahres</t>
  </si>
  <si>
    <t xml:space="preserve">Veränderung der Rückstellung für Änderung </t>
  </si>
  <si>
    <t>Erhaltene Ausgleichszahlungen gemäss den Regeln</t>
  </si>
  <si>
    <t>des Vereins zur Sicherung künftiger Renten,</t>
  </si>
  <si>
    <t>für das Vorjahr</t>
  </si>
  <si>
    <t>Geleistete Ausgleichszahlungen gemäss den Regeln</t>
  </si>
  <si>
    <t xml:space="preserve"> 4.7</t>
  </si>
  <si>
    <t>(= 3.1 + 3.2 + 3.3 + 3.4)</t>
  </si>
  <si>
    <t>Effektive Verwaltungskosten</t>
  </si>
  <si>
    <t>Effektive Schadenbearbeitungskosten</t>
  </si>
  <si>
    <t>für Unfälle aus Vorjahren vor 1984,</t>
  </si>
  <si>
    <t>für Unfälle aus Vorjahren 1984 und später,</t>
  </si>
  <si>
    <t>Für Unfälle vor 1984</t>
  </si>
  <si>
    <t>Für Unfälle 1984 und später</t>
  </si>
  <si>
    <t>XX.XX.2025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</si>
</sst>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"/>
    <numFmt numFmtId="165" formatCode="dd\-mmm\-yy_)"/>
    <numFmt numFmtId="166" formatCode="#,##0_);\-#,##0_)"/>
    <numFmt numFmtId="167" formatCode="d/m/yyyy"/>
  </numFmts>
  <fonts count="19">
    <font>
      <sz val="12"/>
      <name val="SWISS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u val="double"/>
      <sz val="12"/>
      <color indexed="8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sz val="12"/>
      <color indexed="12"/>
      <name val="Arial"/>
      <family val="2"/>
    </font>
    <font>
      <sz val="14"/>
      <color indexed="12"/>
      <name val="Arial"/>
      <family val="2"/>
    </font>
    <font>
      <sz val="12"/>
      <name val="SWISS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/>
  </cellStyleXfs>
  <cellXfs count="286">
    <xf numFmtId="0" fontId="0" fillId="0" borderId="0" xfId="0"/>
    <xf numFmtId="166" fontId="3" fillId="0" borderId="1" xfId="0" applyNumberFormat="1" applyFont="1" applyBorder="1" applyProtection="1"/>
    <xf numFmtId="166" fontId="3" fillId="0" borderId="0" xfId="0" applyNumberFormat="1" applyFont="1" applyBorder="1" applyProtection="1"/>
    <xf numFmtId="166" fontId="3" fillId="2" borderId="0" xfId="0" applyNumberFormat="1" applyFont="1" applyFill="1" applyBorder="1" applyProtection="1"/>
    <xf numFmtId="166" fontId="3" fillId="0" borderId="2" xfId="0" applyNumberFormat="1" applyFont="1" applyBorder="1" applyProtection="1"/>
    <xf numFmtId="166" fontId="3" fillId="3" borderId="3" xfId="0" applyNumberFormat="1" applyFont="1" applyFill="1" applyBorder="1" applyProtection="1"/>
    <xf numFmtId="166" fontId="3" fillId="2" borderId="3" xfId="0" applyNumberFormat="1" applyFont="1" applyFill="1" applyBorder="1" applyProtection="1"/>
    <xf numFmtId="166" fontId="5" fillId="3" borderId="4" xfId="0" applyNumberFormat="1" applyFont="1" applyFill="1" applyBorder="1" applyProtection="1"/>
    <xf numFmtId="166" fontId="5" fillId="3" borderId="3" xfId="0" applyNumberFormat="1" applyFont="1" applyFill="1" applyBorder="1" applyProtection="1"/>
    <xf numFmtId="166" fontId="5" fillId="3" borderId="5" xfId="0" applyNumberFormat="1" applyFont="1" applyFill="1" applyBorder="1" applyProtection="1"/>
    <xf numFmtId="166" fontId="5" fillId="3" borderId="6" xfId="0" applyNumberFormat="1" applyFont="1" applyFill="1" applyBorder="1" applyProtection="1"/>
    <xf numFmtId="166" fontId="6" fillId="3" borderId="3" xfId="0" applyNumberFormat="1" applyFont="1" applyFill="1" applyBorder="1" applyProtection="1"/>
    <xf numFmtId="166" fontId="3" fillId="0" borderId="7" xfId="0" applyNumberFormat="1" applyFont="1" applyFill="1" applyBorder="1" applyProtection="1"/>
    <xf numFmtId="1" fontId="2" fillId="3" borderId="3" xfId="0" applyNumberFormat="1" applyFont="1" applyFill="1" applyBorder="1" applyAlignment="1" applyProtection="1">
      <alignment horizontal="left"/>
    </xf>
    <xf numFmtId="166" fontId="3" fillId="0" borderId="2" xfId="0" applyNumberFormat="1" applyFont="1" applyFill="1" applyBorder="1" applyProtection="1"/>
    <xf numFmtId="166" fontId="3" fillId="0" borderId="3" xfId="0" applyNumberFormat="1" applyFont="1" applyFill="1" applyBorder="1" applyProtection="1"/>
    <xf numFmtId="166" fontId="11" fillId="4" borderId="3" xfId="0" applyNumberFormat="1" applyFont="1" applyFill="1" applyBorder="1" applyProtection="1">
      <protection locked="0"/>
    </xf>
    <xf numFmtId="167" fontId="2" fillId="3" borderId="3" xfId="0" applyNumberFormat="1" applyFont="1" applyFill="1" applyBorder="1" applyAlignment="1" applyProtection="1">
      <alignment horizontal="left" vertical="top"/>
    </xf>
    <xf numFmtId="0" fontId="6" fillId="0" borderId="0" xfId="0" applyFont="1" applyProtection="1">
      <protection locked="0"/>
    </xf>
    <xf numFmtId="164" fontId="2" fillId="0" borderId="0" xfId="0" applyNumberFormat="1" applyFont="1" applyBorder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Fill="1" applyAlignment="1" applyProtection="1">
      <alignment horizontal="left"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164" fontId="3" fillId="0" borderId="0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164" fontId="2" fillId="0" borderId="0" xfId="0" applyNumberFormat="1" applyFont="1" applyFill="1" applyAlignment="1" applyProtection="1"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1" xfId="0" applyNumberFormat="1" applyFont="1" applyFill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4" fontId="3" fillId="0" borderId="10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Protection="1">
      <protection locked="0"/>
    </xf>
    <xf numFmtId="164" fontId="3" fillId="0" borderId="0" xfId="0" applyNumberFormat="1" applyFont="1" applyFill="1" applyProtection="1">
      <protection locked="0"/>
    </xf>
    <xf numFmtId="164" fontId="3" fillId="0" borderId="13" xfId="0" applyNumberFormat="1" applyFont="1" applyBorder="1" applyProtection="1">
      <protection locked="0"/>
    </xf>
    <xf numFmtId="0" fontId="6" fillId="0" borderId="2" xfId="0" applyFont="1" applyBorder="1" applyProtection="1">
      <protection locked="0"/>
    </xf>
    <xf numFmtId="166" fontId="10" fillId="0" borderId="2" xfId="0" applyNumberFormat="1" applyFont="1" applyBorder="1" applyProtection="1">
      <protection locked="0"/>
    </xf>
    <xf numFmtId="166" fontId="3" fillId="0" borderId="10" xfId="0" applyNumberFormat="1" applyFont="1" applyFill="1" applyBorder="1" applyProtection="1">
      <protection locked="0"/>
    </xf>
    <xf numFmtId="166" fontId="3" fillId="0" borderId="0" xfId="0" applyNumberFormat="1" applyFont="1" applyBorder="1" applyProtection="1">
      <protection locked="0"/>
    </xf>
    <xf numFmtId="166" fontId="3" fillId="0" borderId="2" xfId="0" applyNumberFormat="1" applyFont="1" applyBorder="1" applyProtection="1">
      <protection locked="0"/>
    </xf>
    <xf numFmtId="0" fontId="9" fillId="0" borderId="14" xfId="0" applyFont="1" applyBorder="1" applyProtection="1">
      <protection locked="0"/>
    </xf>
    <xf numFmtId="166" fontId="3" fillId="0" borderId="15" xfId="0" applyNumberFormat="1" applyFont="1" applyBorder="1" applyProtection="1">
      <protection locked="0"/>
    </xf>
    <xf numFmtId="166" fontId="3" fillId="0" borderId="3" xfId="0" applyNumberFormat="1" applyFont="1" applyFill="1" applyBorder="1" applyProtection="1">
      <protection locked="0"/>
    </xf>
    <xf numFmtId="166" fontId="3" fillId="0" borderId="11" xfId="0" applyNumberFormat="1" applyFont="1" applyBorder="1" applyProtection="1">
      <protection locked="0"/>
    </xf>
    <xf numFmtId="166" fontId="3" fillId="0" borderId="11" xfId="0" applyNumberFormat="1" applyFont="1" applyFill="1" applyBorder="1" applyProtection="1">
      <protection locked="0"/>
    </xf>
    <xf numFmtId="166" fontId="3" fillId="0" borderId="7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166" fontId="7" fillId="0" borderId="16" xfId="0" applyNumberFormat="1" applyFont="1" applyBorder="1" applyProtection="1">
      <protection locked="0"/>
    </xf>
    <xf numFmtId="166" fontId="7" fillId="0" borderId="17" xfId="0" applyNumberFormat="1" applyFont="1" applyBorder="1" applyProtection="1">
      <protection locked="0"/>
    </xf>
    <xf numFmtId="166" fontId="7" fillId="0" borderId="18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166" fontId="2" fillId="0" borderId="0" xfId="0" applyNumberFormat="1" applyFont="1" applyBorder="1" applyAlignment="1" applyProtection="1">
      <alignment horizontal="left" vertical="top"/>
      <protection locked="0"/>
    </xf>
    <xf numFmtId="166" fontId="3" fillId="0" borderId="0" xfId="0" applyNumberFormat="1" applyFont="1" applyBorder="1" applyAlignment="1" applyProtection="1">
      <alignment vertical="top"/>
      <protection locked="0"/>
    </xf>
    <xf numFmtId="164" fontId="3" fillId="0" borderId="19" xfId="0" applyNumberFormat="1" applyFont="1" applyBorder="1" applyProtection="1">
      <protection locked="0"/>
    </xf>
    <xf numFmtId="164" fontId="3" fillId="0" borderId="20" xfId="0" applyNumberFormat="1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8" fillId="0" borderId="0" xfId="0" applyNumberFormat="1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166" fontId="3" fillId="0" borderId="0" xfId="0" applyNumberFormat="1" applyFont="1" applyFill="1" applyBorder="1" applyProtection="1">
      <protection locked="0"/>
    </xf>
    <xf numFmtId="166" fontId="3" fillId="0" borderId="16" xfId="0" applyNumberFormat="1" applyFont="1" applyBorder="1" applyProtection="1">
      <protection locked="0"/>
    </xf>
    <xf numFmtId="166" fontId="3" fillId="0" borderId="17" xfId="0" applyNumberFormat="1" applyFont="1" applyBorder="1" applyProtection="1">
      <protection locked="0"/>
    </xf>
    <xf numFmtId="166" fontId="3" fillId="0" borderId="18" xfId="0" applyNumberFormat="1" applyFont="1" applyBorder="1" applyProtection="1">
      <protection locked="0"/>
    </xf>
    <xf numFmtId="166" fontId="5" fillId="0" borderId="5" xfId="0" applyNumberFormat="1" applyFont="1" applyBorder="1" applyProtection="1">
      <protection locked="0"/>
    </xf>
    <xf numFmtId="166" fontId="5" fillId="0" borderId="8" xfId="0" applyNumberFormat="1" applyFont="1" applyBorder="1" applyProtection="1">
      <protection locked="0"/>
    </xf>
    <xf numFmtId="166" fontId="5" fillId="0" borderId="22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23" xfId="0" applyNumberFormat="1" applyFont="1" applyBorder="1" applyProtection="1">
      <protection locked="0"/>
    </xf>
    <xf numFmtId="166" fontId="5" fillId="0" borderId="12" xfId="0" applyNumberFormat="1" applyFont="1" applyBorder="1" applyProtection="1">
      <protection locked="0"/>
    </xf>
    <xf numFmtId="164" fontId="2" fillId="0" borderId="0" xfId="0" applyNumberFormat="1" applyFont="1" applyAlignment="1" applyProtection="1">
      <protection locked="0"/>
    </xf>
    <xf numFmtId="166" fontId="3" fillId="0" borderId="1" xfId="0" applyNumberFormat="1" applyFont="1" applyBorder="1" applyProtection="1">
      <protection locked="0"/>
    </xf>
    <xf numFmtId="166" fontId="3" fillId="0" borderId="3" xfId="0" applyNumberFormat="1" applyFont="1" applyBorder="1" applyProtection="1">
      <protection locked="0"/>
    </xf>
    <xf numFmtId="166" fontId="3" fillId="0" borderId="23" xfId="0" applyNumberFormat="1" applyFont="1" applyBorder="1" applyProtection="1">
      <protection locked="0"/>
    </xf>
    <xf numFmtId="166" fontId="3" fillId="0" borderId="24" xfId="0" applyNumberFormat="1" applyFont="1" applyBorder="1" applyProtection="1">
      <protection locked="0"/>
    </xf>
    <xf numFmtId="166" fontId="3" fillId="0" borderId="14" xfId="0" applyNumberFormat="1" applyFont="1" applyBorder="1" applyProtection="1">
      <protection locked="0"/>
    </xf>
    <xf numFmtId="166" fontId="3" fillId="0" borderId="5" xfId="0" applyNumberFormat="1" applyFont="1" applyBorder="1" applyProtection="1">
      <protection locked="0"/>
    </xf>
    <xf numFmtId="166" fontId="5" fillId="0" borderId="2" xfId="0" applyNumberFormat="1" applyFont="1" applyBorder="1" applyProtection="1">
      <protection locked="0"/>
    </xf>
    <xf numFmtId="166" fontId="5" fillId="0" borderId="0" xfId="0" applyNumberFormat="1" applyFont="1" applyBorder="1" applyProtection="1">
      <protection locked="0"/>
    </xf>
    <xf numFmtId="166" fontId="5" fillId="0" borderId="25" xfId="0" applyNumberFormat="1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 applyProtection="1">
      <protection locked="0"/>
    </xf>
    <xf numFmtId="166" fontId="3" fillId="0" borderId="7" xfId="0" applyNumberFormat="1" applyFont="1" applyBorder="1" applyProtection="1">
      <protection locked="0"/>
    </xf>
    <xf numFmtId="166" fontId="3" fillId="0" borderId="25" xfId="0" applyNumberFormat="1" applyFont="1" applyBorder="1" applyProtection="1">
      <protection locked="0"/>
    </xf>
    <xf numFmtId="166" fontId="3" fillId="0" borderId="12" xfId="0" applyNumberFormat="1" applyFont="1" applyBorder="1" applyProtection="1">
      <protection locked="0"/>
    </xf>
    <xf numFmtId="166" fontId="3" fillId="0" borderId="16" xfId="0" applyNumberFormat="1" applyFont="1" applyFill="1" applyBorder="1" applyProtection="1">
      <protection locked="0"/>
    </xf>
    <xf numFmtId="166" fontId="3" fillId="0" borderId="17" xfId="0" applyNumberFormat="1" applyFont="1" applyFill="1" applyBorder="1" applyProtection="1">
      <protection locked="0"/>
    </xf>
    <xf numFmtId="166" fontId="3" fillId="0" borderId="18" xfId="0" applyNumberFormat="1" applyFont="1" applyFill="1" applyBorder="1" applyProtection="1"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Protection="1">
      <protection locked="0"/>
    </xf>
    <xf numFmtId="166" fontId="3" fillId="0" borderId="8" xfId="0" applyNumberFormat="1" applyFont="1" applyBorder="1" applyProtection="1">
      <protection locked="0"/>
    </xf>
    <xf numFmtId="166" fontId="3" fillId="0" borderId="22" xfId="0" applyNumberFormat="1" applyFont="1" applyBorder="1" applyProtection="1">
      <protection locked="0"/>
    </xf>
    <xf numFmtId="166" fontId="5" fillId="0" borderId="7" xfId="0" applyNumberFormat="1" applyFont="1" applyBorder="1" applyProtection="1">
      <protection locked="0"/>
    </xf>
    <xf numFmtId="166" fontId="3" fillId="0" borderId="26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166" fontId="5" fillId="0" borderId="17" xfId="0" applyNumberFormat="1" applyFont="1" applyBorder="1" applyProtection="1">
      <protection locked="0"/>
    </xf>
    <xf numFmtId="166" fontId="5" fillId="0" borderId="18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166" fontId="3" fillId="0" borderId="24" xfId="0" applyNumberFormat="1" applyFont="1" applyBorder="1" applyProtection="1"/>
    <xf numFmtId="164" fontId="3" fillId="0" borderId="7" xfId="0" applyNumberFormat="1" applyFont="1" applyBorder="1" applyAlignment="1" applyProtection="1">
      <alignment horizontal="center"/>
      <protection locked="0"/>
    </xf>
    <xf numFmtId="164" fontId="3" fillId="0" borderId="17" xfId="0" applyNumberFormat="1" applyFont="1" applyBorder="1" applyProtection="1">
      <protection locked="0"/>
    </xf>
    <xf numFmtId="164" fontId="3" fillId="0" borderId="27" xfId="0" applyNumberFormat="1" applyFont="1" applyBorder="1" applyProtection="1"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6" fontId="3" fillId="0" borderId="7" xfId="0" applyNumberFormat="1" applyFont="1" applyBorder="1" applyProtection="1"/>
    <xf numFmtId="166" fontId="8" fillId="3" borderId="6" xfId="0" applyNumberFormat="1" applyFont="1" applyFill="1" applyBorder="1" applyProtection="1"/>
    <xf numFmtId="0" fontId="14" fillId="0" borderId="0" xfId="0" applyFont="1" applyBorder="1" applyProtection="1">
      <protection locked="0"/>
    </xf>
    <xf numFmtId="166" fontId="3" fillId="0" borderId="6" xfId="0" applyNumberFormat="1" applyFont="1" applyBorder="1" applyProtection="1"/>
    <xf numFmtId="166" fontId="3" fillId="3" borderId="16" xfId="0" applyNumberFormat="1" applyFont="1" applyFill="1" applyBorder="1" applyProtection="1"/>
    <xf numFmtId="166" fontId="3" fillId="0" borderId="6" xfId="0" applyNumberFormat="1" applyFont="1" applyBorder="1" applyProtection="1">
      <protection locked="0"/>
    </xf>
    <xf numFmtId="166" fontId="8" fillId="3" borderId="4" xfId="0" applyNumberFormat="1" applyFont="1" applyFill="1" applyBorder="1" applyProtection="1"/>
    <xf numFmtId="166" fontId="6" fillId="3" borderId="3" xfId="0" applyNumberFormat="1" applyFont="1" applyFill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49" fontId="8" fillId="0" borderId="5" xfId="0" applyNumberFormat="1" applyFont="1" applyBorder="1" applyProtection="1">
      <protection locked="0"/>
    </xf>
    <xf numFmtId="164" fontId="8" fillId="0" borderId="8" xfId="0" applyNumberFormat="1" applyFont="1" applyBorder="1" applyProtection="1">
      <protection locked="0"/>
    </xf>
    <xf numFmtId="164" fontId="8" fillId="0" borderId="22" xfId="0" applyNumberFormat="1" applyFont="1" applyBorder="1" applyProtection="1">
      <protection locked="0"/>
    </xf>
    <xf numFmtId="49" fontId="8" fillId="0" borderId="14" xfId="0" applyNumberFormat="1" applyFont="1" applyBorder="1" applyProtection="1">
      <protection locked="0"/>
    </xf>
    <xf numFmtId="164" fontId="8" fillId="0" borderId="23" xfId="0" applyNumberFormat="1" applyFont="1" applyBorder="1" applyProtection="1">
      <protection locked="0"/>
    </xf>
    <xf numFmtId="164" fontId="8" fillId="0" borderId="25" xfId="0" applyNumberFormat="1" applyFont="1" applyBorder="1" applyProtection="1">
      <protection locked="0"/>
    </xf>
    <xf numFmtId="166" fontId="6" fillId="0" borderId="7" xfId="0" applyNumberFormat="1" applyFont="1" applyBorder="1" applyProtection="1">
      <protection locked="0"/>
    </xf>
    <xf numFmtId="166" fontId="6" fillId="0" borderId="11" xfId="0" applyNumberFormat="1" applyFont="1" applyBorder="1" applyProtection="1">
      <protection locked="0"/>
    </xf>
    <xf numFmtId="166" fontId="6" fillId="0" borderId="0" xfId="0" applyNumberFormat="1" applyFont="1" applyBorder="1" applyProtection="1">
      <protection locked="0"/>
    </xf>
    <xf numFmtId="49" fontId="8" fillId="0" borderId="9" xfId="0" applyNumberFormat="1" applyFont="1" applyBorder="1" applyProtection="1">
      <protection locked="0"/>
    </xf>
    <xf numFmtId="164" fontId="8" fillId="0" borderId="2" xfId="0" applyNumberFormat="1" applyFont="1" applyBorder="1" applyProtection="1">
      <protection locked="0"/>
    </xf>
    <xf numFmtId="166" fontId="3" fillId="0" borderId="2" xfId="2" applyNumberFormat="1" applyFont="1" applyBorder="1" applyProtection="1"/>
    <xf numFmtId="166" fontId="3" fillId="0" borderId="7" xfId="2" applyNumberFormat="1" applyFont="1" applyBorder="1" applyProtection="1"/>
    <xf numFmtId="164" fontId="6" fillId="0" borderId="0" xfId="2" applyFont="1"/>
    <xf numFmtId="166" fontId="3" fillId="0" borderId="14" xfId="2" applyNumberFormat="1" applyFont="1" applyBorder="1" applyProtection="1"/>
    <xf numFmtId="166" fontId="3" fillId="0" borderId="24" xfId="2" applyNumberFormat="1" applyFont="1" applyBorder="1" applyProtection="1"/>
    <xf numFmtId="166" fontId="3" fillId="0" borderId="0" xfId="2" applyNumberFormat="1" applyFont="1" applyBorder="1" applyProtection="1"/>
    <xf numFmtId="166" fontId="3" fillId="0" borderId="1" xfId="2" applyNumberFormat="1" applyFont="1" applyBorder="1" applyProtection="1"/>
    <xf numFmtId="166" fontId="3" fillId="0" borderId="5" xfId="2" applyNumberFormat="1" applyFont="1" applyBorder="1" applyProtection="1"/>
    <xf numFmtId="166" fontId="3" fillId="0" borderId="6" xfId="2" applyNumberFormat="1" applyFont="1" applyBorder="1" applyProtection="1"/>
    <xf numFmtId="166" fontId="3" fillId="0" borderId="10" xfId="2" applyNumberFormat="1" applyFont="1" applyBorder="1" applyProtection="1"/>
    <xf numFmtId="166" fontId="3" fillId="0" borderId="15" xfId="2" applyNumberFormat="1" applyFont="1" applyBorder="1" applyProtection="1"/>
    <xf numFmtId="164" fontId="6" fillId="0" borderId="6" xfId="2" applyFont="1" applyBorder="1"/>
    <xf numFmtId="166" fontId="11" fillId="4" borderId="3" xfId="2" applyNumberFormat="1" applyFont="1" applyFill="1" applyBorder="1" applyProtection="1"/>
    <xf numFmtId="166" fontId="3" fillId="3" borderId="6" xfId="0" applyNumberFormat="1" applyFont="1" applyFill="1" applyBorder="1" applyProtection="1"/>
    <xf numFmtId="166" fontId="3" fillId="3" borderId="24" xfId="2" applyNumberFormat="1" applyFont="1" applyFill="1" applyBorder="1" applyProtection="1"/>
    <xf numFmtId="166" fontId="11" fillId="0" borderId="6" xfId="0" applyNumberFormat="1" applyFont="1" applyFill="1" applyBorder="1" applyProtection="1">
      <protection locked="0"/>
    </xf>
    <xf numFmtId="166" fontId="11" fillId="0" borderId="7" xfId="0" applyNumberFormat="1" applyFont="1" applyFill="1" applyBorder="1" applyProtection="1">
      <protection locked="0"/>
    </xf>
    <xf numFmtId="166" fontId="11" fillId="0" borderId="24" xfId="0" applyNumberFormat="1" applyFont="1" applyFill="1" applyBorder="1" applyProtection="1">
      <protection locked="0"/>
    </xf>
    <xf numFmtId="166" fontId="3" fillId="0" borderId="6" xfId="0" applyNumberFormat="1" applyFont="1" applyFill="1" applyBorder="1" applyProtection="1"/>
    <xf numFmtId="166" fontId="3" fillId="0" borderId="24" xfId="0" applyNumberFormat="1" applyFont="1" applyFill="1" applyBorder="1" applyProtection="1"/>
    <xf numFmtId="1" fontId="15" fillId="4" borderId="3" xfId="0" applyNumberFormat="1" applyFont="1" applyFill="1" applyBorder="1" applyAlignment="1" applyProtection="1">
      <alignment horizontal="left"/>
      <protection locked="0"/>
    </xf>
    <xf numFmtId="166" fontId="11" fillId="0" borderId="14" xfId="2" applyNumberFormat="1" applyFont="1" applyBorder="1" applyProtection="1"/>
    <xf numFmtId="166" fontId="11" fillId="0" borderId="1" xfId="2" applyNumberFormat="1" applyFont="1" applyBorder="1" applyProtection="1"/>
    <xf numFmtId="166" fontId="11" fillId="0" borderId="0" xfId="2" applyNumberFormat="1" applyFont="1" applyBorder="1" applyProtection="1"/>
    <xf numFmtId="1" fontId="15" fillId="3" borderId="3" xfId="0" applyNumberFormat="1" applyFont="1" applyFill="1" applyBorder="1" applyAlignment="1" applyProtection="1">
      <alignment horizontal="left"/>
    </xf>
    <xf numFmtId="166" fontId="6" fillId="3" borderId="3" xfId="2" applyNumberFormat="1" applyFont="1" applyFill="1" applyBorder="1" applyProtection="1"/>
    <xf numFmtId="166" fontId="6" fillId="0" borderId="6" xfId="2" applyNumberFormat="1" applyFont="1" applyBorder="1" applyProtection="1"/>
    <xf numFmtId="166" fontId="6" fillId="0" borderId="24" xfId="2" applyNumberFormat="1" applyFont="1" applyBorder="1" applyProtection="1"/>
    <xf numFmtId="0" fontId="1" fillId="0" borderId="0" xfId="0" applyFont="1" applyProtection="1">
      <protection locked="0"/>
    </xf>
    <xf numFmtId="49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49" fontId="16" fillId="0" borderId="0" xfId="0" applyNumberFormat="1" applyFont="1" applyBorder="1" applyProtection="1">
      <protection locked="0"/>
    </xf>
    <xf numFmtId="49" fontId="14" fillId="0" borderId="23" xfId="0" applyNumberFormat="1" applyFont="1" applyBorder="1" applyAlignment="1" applyProtection="1">
      <alignment horizontal="left" vertical="center"/>
      <protection locked="0"/>
    </xf>
    <xf numFmtId="164" fontId="14" fillId="0" borderId="23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Protection="1">
      <protection locked="0"/>
    </xf>
    <xf numFmtId="164" fontId="1" fillId="0" borderId="25" xfId="0" applyNumberFormat="1" applyFont="1" applyBorder="1" applyProtection="1">
      <protection locked="0"/>
    </xf>
    <xf numFmtId="164" fontId="1" fillId="0" borderId="23" xfId="0" applyNumberFormat="1" applyFont="1" applyBorder="1" applyProtection="1">
      <protection locked="0"/>
    </xf>
    <xf numFmtId="164" fontId="1" fillId="0" borderId="12" xfId="0" applyNumberFormat="1" applyFont="1" applyBorder="1" applyProtection="1">
      <protection locked="0"/>
    </xf>
    <xf numFmtId="49" fontId="1" fillId="0" borderId="17" xfId="0" applyNumberFormat="1" applyFont="1" applyBorder="1" applyProtection="1">
      <protection locked="0"/>
    </xf>
    <xf numFmtId="164" fontId="1" fillId="0" borderId="29" xfId="0" applyNumberFormat="1" applyFont="1" applyBorder="1" applyProtection="1">
      <protection locked="0"/>
    </xf>
    <xf numFmtId="164" fontId="14" fillId="0" borderId="2" xfId="0" applyNumberFormat="1" applyFont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1" fillId="0" borderId="2" xfId="2" applyNumberFormat="1" applyFont="1" applyBorder="1" applyProtection="1"/>
    <xf numFmtId="164" fontId="1" fillId="0" borderId="0" xfId="2" applyNumberFormat="1" applyFont="1" applyBorder="1" applyProtection="1"/>
    <xf numFmtId="49" fontId="1" fillId="0" borderId="0" xfId="0" applyNumberFormat="1" applyFont="1" applyProtection="1">
      <protection locked="0"/>
    </xf>
    <xf numFmtId="0" fontId="1" fillId="0" borderId="0" xfId="0" applyFont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/>
    <xf numFmtId="166" fontId="8" fillId="3" borderId="3" xfId="0" applyNumberFormat="1" applyFont="1" applyFill="1" applyBorder="1" applyProtection="1"/>
    <xf numFmtId="1" fontId="2" fillId="3" borderId="6" xfId="0" applyNumberFormat="1" applyFont="1" applyFill="1" applyBorder="1" applyAlignment="1" applyProtection="1">
      <alignment horizontal="left"/>
    </xf>
    <xf numFmtId="164" fontId="2" fillId="0" borderId="17" xfId="0" applyNumberFormat="1" applyFont="1" applyBorder="1" applyProtection="1">
      <protection locked="0"/>
    </xf>
    <xf numFmtId="164" fontId="2" fillId="0" borderId="17" xfId="0" applyNumberFormat="1" applyFont="1" applyBorder="1" applyAlignment="1" applyProtection="1">
      <alignment horizontal="left"/>
      <protection locked="0"/>
    </xf>
    <xf numFmtId="166" fontId="3" fillId="0" borderId="3" xfId="0" applyNumberFormat="1" applyFont="1" applyBorder="1" applyProtection="1"/>
    <xf numFmtId="164" fontId="3" fillId="0" borderId="24" xfId="0" applyNumberFormat="1" applyFont="1" applyBorder="1" applyProtection="1">
      <protection locked="0"/>
    </xf>
    <xf numFmtId="166" fontId="3" fillId="0" borderId="11" xfId="0" applyNumberFormat="1" applyFont="1" applyBorder="1" applyProtection="1"/>
    <xf numFmtId="0" fontId="6" fillId="0" borderId="25" xfId="0" applyFont="1" applyBorder="1" applyProtection="1">
      <protection locked="0"/>
    </xf>
    <xf numFmtId="166" fontId="5" fillId="0" borderId="6" xfId="0" applyNumberFormat="1" applyFont="1" applyBorder="1" applyProtection="1">
      <protection locked="0"/>
    </xf>
    <xf numFmtId="166" fontId="6" fillId="0" borderId="23" xfId="0" applyNumberFormat="1" applyFont="1" applyFill="1" applyBorder="1" applyProtection="1">
      <protection locked="0"/>
    </xf>
    <xf numFmtId="164" fontId="8" fillId="0" borderId="12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14" fontId="1" fillId="0" borderId="2" xfId="0" applyNumberFormat="1" applyFont="1" applyBorder="1" applyProtection="1">
      <protection locked="0"/>
    </xf>
    <xf numFmtId="166" fontId="18" fillId="0" borderId="3" xfId="0" applyNumberFormat="1" applyFont="1" applyFill="1" applyBorder="1" applyProtection="1"/>
    <xf numFmtId="166" fontId="11" fillId="0" borderId="0" xfId="0" applyNumberFormat="1" applyFont="1" applyFill="1" applyBorder="1" applyProtection="1">
      <protection locked="0"/>
    </xf>
    <xf numFmtId="0" fontId="6" fillId="0" borderId="7" xfId="0" applyFont="1" applyBorder="1" applyProtection="1">
      <protection locked="0"/>
    </xf>
    <xf numFmtId="164" fontId="8" fillId="0" borderId="17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6" fontId="3" fillId="0" borderId="30" xfId="0" applyNumberFormat="1" applyFont="1" applyFill="1" applyBorder="1" applyProtection="1">
      <protection locked="0"/>
    </xf>
    <xf numFmtId="167" fontId="3" fillId="0" borderId="7" xfId="0" applyNumberFormat="1" applyFont="1" applyBorder="1" applyProtection="1">
      <protection locked="0"/>
    </xf>
    <xf numFmtId="166" fontId="18" fillId="0" borderId="5" xfId="0" applyNumberFormat="1" applyFont="1" applyBorder="1" applyProtection="1">
      <protection locked="0"/>
    </xf>
    <xf numFmtId="166" fontId="18" fillId="0" borderId="8" xfId="0" applyNumberFormat="1" applyFont="1" applyBorder="1" applyProtection="1">
      <protection locked="0"/>
    </xf>
    <xf numFmtId="166" fontId="18" fillId="0" borderId="22" xfId="0" applyNumberFormat="1" applyFont="1" applyBorder="1" applyProtection="1">
      <protection locked="0"/>
    </xf>
    <xf numFmtId="9" fontId="3" fillId="0" borderId="11" xfId="0" applyNumberFormat="1" applyFont="1" applyBorder="1" applyProtection="1">
      <protection locked="0"/>
    </xf>
    <xf numFmtId="164" fontId="1" fillId="0" borderId="0" xfId="0" applyNumberFormat="1" applyFont="1" applyBorder="1" applyAlignment="1" applyProtection="1">
      <alignment horizontal="left"/>
      <protection locked="0"/>
    </xf>
    <xf numFmtId="49" fontId="1" fillId="0" borderId="9" xfId="0" applyNumberFormat="1" applyFont="1" applyBorder="1" applyProtection="1">
      <protection locked="0"/>
    </xf>
    <xf numFmtId="10" fontId="1" fillId="0" borderId="0" xfId="0" applyNumberFormat="1" applyFont="1" applyBorder="1" applyAlignment="1" applyProtection="1">
      <alignment horizontal="left"/>
      <protection locked="0"/>
    </xf>
    <xf numFmtId="166" fontId="1" fillId="2" borderId="0" xfId="0" applyNumberFormat="1" applyFont="1" applyFill="1" applyBorder="1" applyProtection="1"/>
    <xf numFmtId="166" fontId="8" fillId="3" borderId="26" xfId="0" applyNumberFormat="1" applyFont="1" applyFill="1" applyBorder="1" applyProtection="1"/>
    <xf numFmtId="166" fontId="1" fillId="2" borderId="3" xfId="0" applyNumberFormat="1" applyFont="1" applyFill="1" applyBorder="1" applyProtection="1"/>
    <xf numFmtId="10" fontId="1" fillId="3" borderId="0" xfId="0" applyNumberFormat="1" applyFont="1" applyFill="1" applyAlignment="1" applyProtection="1">
      <alignment horizontal="left"/>
    </xf>
    <xf numFmtId="10" fontId="1" fillId="0" borderId="0" xfId="0" applyNumberFormat="1" applyFont="1" applyAlignment="1" applyProtection="1">
      <alignment horizontal="left"/>
      <protection locked="0"/>
    </xf>
    <xf numFmtId="166" fontId="1" fillId="3" borderId="16" xfId="0" applyNumberFormat="1" applyFont="1" applyFill="1" applyBorder="1" applyProtection="1"/>
    <xf numFmtId="166" fontId="1" fillId="0" borderId="10" xfId="0" applyNumberFormat="1" applyFont="1" applyBorder="1" applyProtection="1">
      <protection locked="0"/>
    </xf>
    <xf numFmtId="166" fontId="1" fillId="0" borderId="0" xfId="0" applyNumberFormat="1" applyFont="1" applyBorder="1" applyProtection="1">
      <protection locked="0"/>
    </xf>
    <xf numFmtId="166" fontId="1" fillId="0" borderId="2" xfId="0" applyNumberFormat="1" applyFont="1" applyBorder="1" applyProtection="1">
      <protection locked="0"/>
    </xf>
    <xf numFmtId="166" fontId="1" fillId="0" borderId="7" xfId="0" applyNumberFormat="1" applyFont="1" applyBorder="1" applyProtection="1">
      <protection locked="0"/>
    </xf>
    <xf numFmtId="166" fontId="1" fillId="0" borderId="30" xfId="0" applyNumberFormat="1" applyFont="1" applyBorder="1" applyProtection="1">
      <protection locked="0"/>
    </xf>
    <xf numFmtId="166" fontId="1" fillId="0" borderId="15" xfId="0" applyNumberFormat="1" applyFont="1" applyBorder="1" applyProtection="1">
      <protection locked="0"/>
    </xf>
    <xf numFmtId="166" fontId="1" fillId="0" borderId="14" xfId="0" applyNumberFormat="1" applyFont="1" applyBorder="1" applyProtection="1">
      <protection locked="0"/>
    </xf>
    <xf numFmtId="166" fontId="1" fillId="0" borderId="24" xfId="0" applyNumberFormat="1" applyFont="1" applyBorder="1" applyProtection="1">
      <protection locked="0"/>
    </xf>
    <xf numFmtId="166" fontId="1" fillId="0" borderId="11" xfId="0" applyNumberFormat="1" applyFont="1" applyBorder="1" applyProtection="1">
      <protection locked="0"/>
    </xf>
    <xf numFmtId="166" fontId="6" fillId="0" borderId="7" xfId="2" applyNumberFormat="1" applyFont="1" applyBorder="1" applyProtection="1"/>
    <xf numFmtId="164" fontId="3" fillId="0" borderId="15" xfId="0" applyNumberFormat="1" applyFont="1" applyBorder="1" applyProtection="1">
      <protection locked="0"/>
    </xf>
    <xf numFmtId="164" fontId="3" fillId="0" borderId="31" xfId="0" applyNumberFormat="1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166" fontId="3" fillId="0" borderId="30" xfId="0" applyNumberFormat="1" applyFont="1" applyBorder="1" applyProtection="1">
      <protection locked="0"/>
    </xf>
    <xf numFmtId="166" fontId="3" fillId="0" borderId="33" xfId="0" applyNumberFormat="1" applyFont="1" applyBorder="1" applyProtection="1">
      <protection locked="0"/>
    </xf>
    <xf numFmtId="164" fontId="3" fillId="0" borderId="34" xfId="0" applyNumberFormat="1" applyFont="1" applyBorder="1" applyProtection="1">
      <protection locked="0"/>
    </xf>
    <xf numFmtId="164" fontId="3" fillId="0" borderId="35" xfId="0" applyNumberFormat="1" applyFont="1" applyBorder="1" applyProtection="1">
      <protection locked="0"/>
    </xf>
    <xf numFmtId="164" fontId="3" fillId="0" borderId="25" xfId="0" applyNumberFormat="1" applyFont="1" applyBorder="1" applyAlignment="1" applyProtection="1">
      <alignment horizontal="center"/>
      <protection locked="0"/>
    </xf>
    <xf numFmtId="164" fontId="3" fillId="0" borderId="36" xfId="0" applyNumberFormat="1" applyFont="1" applyBorder="1" applyProtection="1">
      <protection locked="0"/>
    </xf>
    <xf numFmtId="166" fontId="3" fillId="0" borderId="30" xfId="0" applyNumberFormat="1" applyFont="1" applyBorder="1" applyProtection="1"/>
    <xf numFmtId="166" fontId="3" fillId="0" borderId="33" xfId="0" applyNumberFormat="1" applyFont="1" applyBorder="1" applyProtection="1"/>
    <xf numFmtId="166" fontId="3" fillId="0" borderId="8" xfId="0" applyNumberFormat="1" applyFont="1" applyBorder="1" applyProtection="1"/>
    <xf numFmtId="164" fontId="3" fillId="0" borderId="37" xfId="0" applyNumberFormat="1" applyFont="1" applyBorder="1" applyProtection="1">
      <protection locked="0"/>
    </xf>
    <xf numFmtId="164" fontId="4" fillId="0" borderId="37" xfId="0" applyNumberFormat="1" applyFont="1" applyBorder="1" applyAlignment="1" applyProtection="1">
      <alignment horizontal="left"/>
      <protection locked="0"/>
    </xf>
    <xf numFmtId="166" fontId="5" fillId="3" borderId="26" xfId="0" applyNumberFormat="1" applyFont="1" applyFill="1" applyBorder="1" applyProtection="1"/>
    <xf numFmtId="164" fontId="3" fillId="0" borderId="31" xfId="0" applyNumberFormat="1" applyFont="1" applyFill="1" applyBorder="1" applyProtection="1">
      <protection locked="0"/>
    </xf>
    <xf numFmtId="166" fontId="12" fillId="4" borderId="3" xfId="0" applyNumberFormat="1" applyFont="1" applyFill="1" applyBorder="1" applyProtection="1">
      <protection locked="0"/>
    </xf>
    <xf numFmtId="164" fontId="15" fillId="0" borderId="0" xfId="0" applyNumberFormat="1" applyFont="1" applyBorder="1" applyProtection="1">
      <protection locked="0"/>
    </xf>
    <xf numFmtId="49" fontId="16" fillId="0" borderId="0" xfId="0" applyNumberFormat="1" applyFont="1" applyProtection="1">
      <protection locked="0"/>
    </xf>
    <xf numFmtId="49" fontId="1" fillId="0" borderId="5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49" fontId="1" fillId="0" borderId="14" xfId="0" applyNumberFormat="1" applyFont="1" applyBorder="1" applyProtection="1">
      <protection locked="0"/>
    </xf>
    <xf numFmtId="49" fontId="14" fillId="0" borderId="2" xfId="0" applyNumberFormat="1" applyFont="1" applyBorder="1" applyProtection="1">
      <protection locked="0"/>
    </xf>
    <xf numFmtId="164" fontId="1" fillId="0" borderId="0" xfId="0" applyNumberFormat="1" applyFont="1" applyBorder="1" applyAlignment="1" applyProtection="1">
      <alignment wrapText="1"/>
      <protection locked="0"/>
    </xf>
    <xf numFmtId="49" fontId="8" fillId="0" borderId="16" xfId="0" applyNumberFormat="1" applyFont="1" applyBorder="1" applyProtection="1">
      <protection locked="0"/>
    </xf>
    <xf numFmtId="49" fontId="1" fillId="0" borderId="13" xfId="0" applyNumberFormat="1" applyFont="1" applyBorder="1" applyProtection="1">
      <protection locked="0"/>
    </xf>
    <xf numFmtId="49" fontId="14" fillId="0" borderId="9" xfId="0" applyNumberFormat="1" applyFont="1" applyBorder="1" applyProtection="1">
      <protection locked="0"/>
    </xf>
    <xf numFmtId="49" fontId="8" fillId="0" borderId="38" xfId="0" applyNumberFormat="1" applyFont="1" applyBorder="1" applyProtection="1">
      <protection locked="0"/>
    </xf>
    <xf numFmtId="49" fontId="15" fillId="0" borderId="14" xfId="0" applyNumberFormat="1" applyFont="1" applyBorder="1" applyProtection="1">
      <protection locked="0"/>
    </xf>
    <xf numFmtId="49" fontId="14" fillId="0" borderId="14" xfId="0" applyNumberFormat="1" applyFont="1" applyBorder="1" applyProtection="1">
      <protection locked="0"/>
    </xf>
    <xf numFmtId="49" fontId="15" fillId="0" borderId="9" xfId="0" applyNumberFormat="1" applyFont="1" applyBorder="1" applyProtection="1">
      <protection locked="0"/>
    </xf>
    <xf numFmtId="49" fontId="15" fillId="0" borderId="32" xfId="0" applyNumberFormat="1" applyFont="1" applyBorder="1" applyProtection="1">
      <protection locked="0"/>
    </xf>
    <xf numFmtId="49" fontId="1" fillId="0" borderId="21" xfId="0" applyNumberFormat="1" applyFont="1" applyBorder="1" applyProtection="1">
      <protection locked="0"/>
    </xf>
    <xf numFmtId="164" fontId="17" fillId="0" borderId="0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66" fontId="1" fillId="0" borderId="0" xfId="2" applyNumberFormat="1" applyFont="1" applyBorder="1" applyProtection="1"/>
    <xf numFmtId="49" fontId="1" fillId="0" borderId="14" xfId="0" applyNumberFormat="1" applyFont="1" applyFill="1" applyBorder="1" applyProtection="1">
      <protection locked="0"/>
    </xf>
    <xf numFmtId="164" fontId="1" fillId="0" borderId="23" xfId="0" applyNumberFormat="1" applyFont="1" applyFill="1" applyBorder="1" applyProtection="1">
      <protection locked="0"/>
    </xf>
    <xf numFmtId="0" fontId="1" fillId="0" borderId="23" xfId="0" applyFont="1" applyBorder="1" applyProtection="1">
      <protection locked="0"/>
    </xf>
    <xf numFmtId="164" fontId="14" fillId="0" borderId="25" xfId="0" applyNumberFormat="1" applyFont="1" applyBorder="1" applyProtection="1">
      <protection locked="0"/>
    </xf>
    <xf numFmtId="164" fontId="8" fillId="0" borderId="18" xfId="0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8" fillId="0" borderId="0" xfId="0" applyFont="1" applyProtection="1">
      <protection locked="0"/>
    </xf>
    <xf numFmtId="49" fontId="1" fillId="0" borderId="9" xfId="0" applyNumberFormat="1" applyFont="1" applyFill="1" applyBorder="1" applyProtection="1">
      <protection locked="0"/>
    </xf>
    <xf numFmtId="10" fontId="1" fillId="0" borderId="0" xfId="0" applyNumberFormat="1" applyFont="1" applyFill="1" applyBorder="1" applyAlignment="1" applyProtection="1">
      <alignment horizontal="left"/>
      <protection locked="0"/>
    </xf>
    <xf numFmtId="166" fontId="11" fillId="0" borderId="3" xfId="0" applyNumberFormat="1" applyFont="1" applyFill="1" applyBorder="1" applyProtection="1">
      <protection locked="0"/>
    </xf>
    <xf numFmtId="166" fontId="1" fillId="0" borderId="0" xfId="0" applyNumberFormat="1" applyFont="1" applyFill="1" applyBorder="1" applyProtection="1"/>
    <xf numFmtId="166" fontId="1" fillId="0" borderId="3" xfId="0" applyNumberFormat="1" applyFont="1" applyFill="1" applyBorder="1" applyProtection="1"/>
    <xf numFmtId="0" fontId="18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10" fontId="1" fillId="4" borderId="0" xfId="1" applyNumberFormat="1" applyFont="1" applyFill="1" applyAlignment="1" applyProtection="1">
      <alignment horizontal="left"/>
      <protection locked="0"/>
    </xf>
    <xf numFmtId="164" fontId="3" fillId="0" borderId="24" xfId="0" applyNumberFormat="1" applyFont="1" applyBorder="1" applyAlignment="1" applyProtection="1">
      <alignment horizontal="center"/>
      <protection locked="0"/>
    </xf>
    <xf numFmtId="9" fontId="1" fillId="4" borderId="0" xfId="0" applyNumberFormat="1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Protection="1">
      <protection locked="0"/>
    </xf>
    <xf numFmtId="49" fontId="8" fillId="0" borderId="2" xfId="0" applyNumberFormat="1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49" fontId="1" fillId="0" borderId="2" xfId="0" applyNumberFormat="1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66" fontId="11" fillId="5" borderId="3" xfId="0" applyNumberFormat="1" applyFont="1" applyFill="1" applyBorder="1" applyProtection="1">
      <protection locked="0"/>
    </xf>
    <xf numFmtId="166" fontId="3" fillId="0" borderId="23" xfId="0" applyNumberFormat="1" applyFont="1" applyFill="1" applyBorder="1" applyProtection="1"/>
    <xf numFmtId="49" fontId="8" fillId="0" borderId="38" xfId="0" applyNumberFormat="1" applyFont="1" applyFill="1" applyBorder="1" applyProtection="1">
      <protection locked="0"/>
    </xf>
    <xf numFmtId="49" fontId="8" fillId="0" borderId="9" xfId="0" applyNumberFormat="1" applyFont="1" applyFill="1" applyBorder="1" applyProtection="1">
      <protection locked="0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</cellXfs>
  <cellStyles count="3">
    <cellStyle name="Standard" xfId="0" builtinId="0"/>
    <cellStyle name="Standard_Formular_UVG_Betriebsrechnung_2012" xfId="1" xr:uid="{00000000-0005-0000-0000-000001000000}"/>
    <cellStyle name="Standard_wvbru_99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pageSetUpPr fitToPage="1"/>
  </sheetPr>
  <dimension ref="A1:H573"/>
  <sheetViews>
    <sheetView tabSelected="1" view="pageBreakPreview" zoomScale="85" zoomScaleNormal="70" zoomScaleSheetLayoutView="85" zoomScalePageLayoutView="50" workbookViewId="0"/>
  </sheetViews>
  <sheetFormatPr baseColWidth="10" defaultColWidth="10.84375" defaultRowHeight="15.5"/>
  <cols>
    <col min="1" max="1" width="8.4609375" style="173" customWidth="1"/>
    <col min="2" max="2" width="50.53515625" style="174" customWidth="1"/>
    <col min="3" max="3" width="6.69140625" style="174" bestFit="1" customWidth="1"/>
    <col min="4" max="4" width="14.53515625" style="18" customWidth="1"/>
    <col min="5" max="5" width="16.07421875" style="18" customWidth="1"/>
    <col min="6" max="6" width="13.3046875" style="18" customWidth="1"/>
    <col min="7" max="7" width="14.3046875" style="18" customWidth="1"/>
    <col min="8" max="16384" width="10.84375" style="18"/>
  </cols>
  <sheetData>
    <row r="1" spans="1:7" ht="27.25" customHeight="1">
      <c r="B1" s="237"/>
      <c r="C1" s="237"/>
      <c r="D1" s="20"/>
      <c r="E1" s="21" t="s">
        <v>215</v>
      </c>
      <c r="F1" s="22"/>
      <c r="G1" s="236" t="s">
        <v>344</v>
      </c>
    </row>
    <row r="2" spans="1:7" ht="22.4" customHeight="1">
      <c r="A2" s="238" t="s">
        <v>211</v>
      </c>
      <c r="B2" s="158"/>
      <c r="C2" s="158"/>
      <c r="D2" s="24"/>
      <c r="E2" s="25" t="s">
        <v>213</v>
      </c>
      <c r="F2" s="26"/>
      <c r="G2" s="148">
        <v>2024</v>
      </c>
    </row>
    <row r="3" spans="1:7" ht="17.5" customHeight="1">
      <c r="B3" s="158"/>
      <c r="C3" s="158"/>
      <c r="D3" s="24"/>
      <c r="E3" s="25" t="s">
        <v>214</v>
      </c>
      <c r="F3" s="27"/>
      <c r="G3" s="28"/>
    </row>
    <row r="4" spans="1:7" ht="45" customHeight="1">
      <c r="A4" s="160" t="s">
        <v>212</v>
      </c>
      <c r="B4" s="161"/>
      <c r="C4" s="161"/>
      <c r="D4" s="284" t="s">
        <v>321</v>
      </c>
      <c r="E4" s="284"/>
      <c r="F4" s="284"/>
      <c r="G4" s="284"/>
    </row>
    <row r="5" spans="1:7" ht="5.9" customHeight="1">
      <c r="A5" s="239"/>
      <c r="B5" s="194"/>
      <c r="C5" s="240"/>
      <c r="D5" s="32"/>
      <c r="E5" s="30"/>
      <c r="F5" s="31"/>
      <c r="G5" s="102"/>
    </row>
    <row r="6" spans="1:7" ht="15" customHeight="1">
      <c r="A6" s="162"/>
      <c r="B6" s="158"/>
      <c r="C6" s="163"/>
      <c r="D6" s="37" t="s">
        <v>0</v>
      </c>
      <c r="E6" s="35" t="s">
        <v>1</v>
      </c>
      <c r="F6" s="36" t="s">
        <v>2</v>
      </c>
      <c r="G6" s="104" t="s">
        <v>3</v>
      </c>
    </row>
    <row r="7" spans="1:7" ht="15" customHeight="1">
      <c r="A7" s="162"/>
      <c r="B7" s="158"/>
      <c r="C7" s="163"/>
      <c r="D7" s="37" t="s">
        <v>99</v>
      </c>
      <c r="E7" s="35" t="s">
        <v>99</v>
      </c>
      <c r="F7" s="36" t="s">
        <v>99</v>
      </c>
      <c r="G7" s="104" t="s">
        <v>99</v>
      </c>
    </row>
    <row r="8" spans="1:7" ht="5.9" customHeight="1">
      <c r="A8" s="241"/>
      <c r="B8" s="164"/>
      <c r="C8" s="165"/>
      <c r="D8" s="220"/>
      <c r="E8" s="235"/>
      <c r="F8" s="222"/>
      <c r="G8" s="182"/>
    </row>
    <row r="9" spans="1:7" ht="11.15" customHeight="1">
      <c r="B9" s="158"/>
      <c r="C9" s="158"/>
      <c r="D9" s="24"/>
      <c r="E9" s="39"/>
      <c r="F9" s="24"/>
      <c r="G9" s="24"/>
    </row>
    <row r="10" spans="1:7" ht="15" customHeight="1">
      <c r="A10" s="239"/>
      <c r="B10" s="194"/>
      <c r="C10" s="194"/>
      <c r="D10" s="80"/>
      <c r="E10" s="195"/>
      <c r="F10" s="94"/>
      <c r="G10" s="113"/>
    </row>
    <row r="11" spans="1:7" ht="18" customHeight="1">
      <c r="A11" s="242" t="s">
        <v>20</v>
      </c>
      <c r="B11" s="169" t="s">
        <v>100</v>
      </c>
      <c r="C11" s="169"/>
      <c r="D11" s="42"/>
      <c r="E11" s="43"/>
      <c r="F11" s="44"/>
      <c r="G11" s="86"/>
    </row>
    <row r="12" spans="1:7" ht="15" customHeight="1">
      <c r="A12" s="116"/>
      <c r="B12" s="62"/>
      <c r="C12" s="62"/>
      <c r="D12" s="42"/>
      <c r="E12" s="43"/>
      <c r="F12" s="44"/>
      <c r="G12" s="86"/>
    </row>
    <row r="13" spans="1:7" ht="15" customHeight="1">
      <c r="A13" s="116" t="s">
        <v>8</v>
      </c>
      <c r="B13" s="62" t="s">
        <v>101</v>
      </c>
      <c r="C13" s="62"/>
      <c r="D13" s="41"/>
      <c r="E13" s="43"/>
      <c r="F13" s="44"/>
      <c r="G13" s="86"/>
    </row>
    <row r="14" spans="1:7" ht="15" customHeight="1">
      <c r="A14" s="116"/>
      <c r="B14" s="62"/>
      <c r="C14" s="62"/>
      <c r="D14" s="42"/>
      <c r="E14" s="43"/>
      <c r="F14" s="44"/>
      <c r="G14" s="86"/>
    </row>
    <row r="15" spans="1:7" ht="15" customHeight="1">
      <c r="A15" s="162" t="s">
        <v>4</v>
      </c>
      <c r="B15" s="62" t="s">
        <v>235</v>
      </c>
      <c r="C15" s="62"/>
      <c r="D15" s="42"/>
      <c r="E15" s="43"/>
      <c r="F15" s="44"/>
      <c r="G15" s="86"/>
    </row>
    <row r="16" spans="1:7" ht="15" customHeight="1">
      <c r="A16" s="162"/>
      <c r="B16" s="62" t="s">
        <v>102</v>
      </c>
      <c r="C16" s="62"/>
      <c r="D16" s="46"/>
      <c r="E16" s="47"/>
      <c r="F16" s="44"/>
      <c r="G16" s="86"/>
    </row>
    <row r="17" spans="1:7" ht="15" customHeight="1">
      <c r="A17" s="162" t="s">
        <v>223</v>
      </c>
      <c r="B17" s="158" t="s">
        <v>230</v>
      </c>
      <c r="C17" s="158"/>
      <c r="D17" s="16">
        <v>0</v>
      </c>
      <c r="E17" s="16">
        <v>0</v>
      </c>
      <c r="F17" s="16">
        <v>0</v>
      </c>
      <c r="G17" s="5">
        <f>SUM(D17:F17)</f>
        <v>0</v>
      </c>
    </row>
    <row r="18" spans="1:7" ht="15" customHeight="1">
      <c r="A18" s="162" t="s">
        <v>224</v>
      </c>
      <c r="B18" s="158" t="s">
        <v>242</v>
      </c>
      <c r="C18" s="158"/>
      <c r="D18" s="16">
        <v>0</v>
      </c>
      <c r="E18" s="16">
        <v>0</v>
      </c>
      <c r="F18" s="16">
        <v>0</v>
      </c>
      <c r="G18" s="5">
        <f>SUM(D18:F18)</f>
        <v>0</v>
      </c>
    </row>
    <row r="19" spans="1:7" ht="15" customHeight="1">
      <c r="A19" s="162"/>
      <c r="B19" s="158" t="s">
        <v>243</v>
      </c>
      <c r="C19" s="158"/>
      <c r="D19" s="48"/>
      <c r="E19" s="48"/>
      <c r="F19" s="48"/>
      <c r="G19" s="48"/>
    </row>
    <row r="20" spans="1:7" ht="15" customHeight="1">
      <c r="A20" s="162" t="s">
        <v>225</v>
      </c>
      <c r="B20" s="158" t="s">
        <v>238</v>
      </c>
      <c r="C20" s="158"/>
      <c r="D20" s="16">
        <v>0</v>
      </c>
      <c r="E20" s="16">
        <v>0</v>
      </c>
      <c r="F20" s="16">
        <v>0</v>
      </c>
      <c r="G20" s="5">
        <f>SUM(D20:F20)</f>
        <v>0</v>
      </c>
    </row>
    <row r="21" spans="1:7" ht="15" customHeight="1">
      <c r="A21" s="162" t="s">
        <v>4</v>
      </c>
      <c r="B21" s="158" t="s">
        <v>229</v>
      </c>
      <c r="C21" s="158"/>
      <c r="D21" s="5">
        <f>D17+D18+D20</f>
        <v>0</v>
      </c>
      <c r="E21" s="5">
        <f>E17+E18+E20</f>
        <v>0</v>
      </c>
      <c r="F21" s="5">
        <f>F17+F18+F20</f>
        <v>0</v>
      </c>
      <c r="G21" s="5">
        <f>SUM(D21:F21)</f>
        <v>0</v>
      </c>
    </row>
    <row r="22" spans="1:7" ht="15" customHeight="1">
      <c r="A22" s="162"/>
      <c r="B22" s="158" t="s">
        <v>236</v>
      </c>
      <c r="C22" s="158"/>
      <c r="D22" s="63"/>
      <c r="E22" s="50"/>
      <c r="F22" s="44"/>
      <c r="G22" s="86"/>
    </row>
    <row r="23" spans="1:7" ht="15" customHeight="1">
      <c r="A23" s="162"/>
      <c r="B23" s="158"/>
      <c r="C23" s="158"/>
      <c r="D23" s="63"/>
      <c r="E23" s="50"/>
      <c r="F23" s="44"/>
      <c r="G23" s="86"/>
    </row>
    <row r="24" spans="1:7" ht="15" customHeight="1">
      <c r="A24" s="162"/>
      <c r="B24" s="62"/>
      <c r="C24" s="62"/>
      <c r="D24" s="63"/>
      <c r="E24" s="50"/>
      <c r="F24" s="44"/>
      <c r="G24" s="86"/>
    </row>
    <row r="25" spans="1:7" ht="15" customHeight="1">
      <c r="A25" s="162" t="s">
        <v>5</v>
      </c>
      <c r="B25" s="158" t="s">
        <v>317</v>
      </c>
      <c r="C25" s="158"/>
      <c r="D25" s="176">
        <f>D372+(1-z_anteil)*(D378+MIN(cou,_tzi1)*D386+MIN(cou,_tzi2)*D393)+D420</f>
        <v>0</v>
      </c>
      <c r="E25" s="176">
        <f>E372+(1-z_anteil)*(E378+MIN(cou,_tzi1)*E386+MIN(cou,_tzi2)*E393)+E420</f>
        <v>0</v>
      </c>
      <c r="F25" s="176">
        <f>F372+F378+MIN(cou,_tzi1)*F386+MIN(cou,_tzi2)*F393+F420</f>
        <v>0</v>
      </c>
      <c r="G25" s="5">
        <f>SUM(D25:F25)</f>
        <v>0</v>
      </c>
    </row>
    <row r="26" spans="1:7" ht="15" customHeight="1">
      <c r="A26" s="162"/>
      <c r="B26" s="158"/>
      <c r="C26" s="158"/>
      <c r="D26" s="63"/>
      <c r="E26" s="50"/>
      <c r="F26" s="44"/>
      <c r="G26" s="86"/>
    </row>
    <row r="27" spans="1:7">
      <c r="A27" s="162" t="s">
        <v>103</v>
      </c>
      <c r="B27" s="201" t="s">
        <v>222</v>
      </c>
      <c r="C27" s="243"/>
      <c r="D27" s="51"/>
      <c r="E27" s="51"/>
      <c r="F27" s="51"/>
      <c r="G27" s="51"/>
    </row>
    <row r="28" spans="1:7" ht="15" customHeight="1">
      <c r="A28" s="162"/>
      <c r="B28" s="158" t="s">
        <v>105</v>
      </c>
      <c r="C28" s="158"/>
      <c r="D28" s="63"/>
      <c r="E28" s="50"/>
      <c r="F28" s="44"/>
      <c r="G28" s="196"/>
    </row>
    <row r="29" spans="1:7" ht="15" customHeight="1">
      <c r="A29" s="162" t="s">
        <v>6</v>
      </c>
      <c r="B29" s="158" t="s">
        <v>106</v>
      </c>
      <c r="C29" s="158"/>
      <c r="D29" s="16">
        <v>0</v>
      </c>
      <c r="E29" s="16">
        <v>0</v>
      </c>
      <c r="F29" s="16">
        <v>0</v>
      </c>
      <c r="G29" s="5">
        <f>SUM(D29:F29)</f>
        <v>0</v>
      </c>
    </row>
    <row r="30" spans="1:7" ht="15" customHeight="1">
      <c r="A30" s="162" t="s">
        <v>7</v>
      </c>
      <c r="B30" s="158" t="s">
        <v>221</v>
      </c>
      <c r="C30" s="158"/>
      <c r="D30" s="16">
        <v>0</v>
      </c>
      <c r="E30" s="16">
        <v>0</v>
      </c>
      <c r="F30" s="16">
        <v>0</v>
      </c>
      <c r="G30" s="5">
        <f>SUM(D30:F30)</f>
        <v>0</v>
      </c>
    </row>
    <row r="31" spans="1:7" ht="15" customHeight="1">
      <c r="A31" s="162"/>
      <c r="B31" s="158"/>
      <c r="C31" s="158"/>
      <c r="D31" s="63"/>
      <c r="E31" s="50"/>
      <c r="F31" s="44"/>
      <c r="G31" s="86"/>
    </row>
    <row r="32" spans="1:7" ht="30" customHeight="1">
      <c r="A32" s="244" t="s">
        <v>8</v>
      </c>
      <c r="B32" s="193" t="s">
        <v>108</v>
      </c>
      <c r="C32" s="193"/>
      <c r="D32" s="205">
        <f>D21+D25+D29+D30</f>
        <v>0</v>
      </c>
      <c r="E32" s="205">
        <f>E21+E25+E29+E30</f>
        <v>0</v>
      </c>
      <c r="F32" s="205">
        <f>F21+F25+F29+F30</f>
        <v>0</v>
      </c>
      <c r="G32" s="8">
        <f>SUM(D32:F32)</f>
        <v>0</v>
      </c>
    </row>
    <row r="33" spans="1:7" ht="15" customHeight="1">
      <c r="A33" s="162"/>
      <c r="B33" s="158"/>
      <c r="C33" s="158"/>
      <c r="D33" s="63"/>
      <c r="E33" s="50"/>
      <c r="F33" s="44"/>
      <c r="G33" s="86"/>
    </row>
    <row r="34" spans="1:7" ht="15" customHeight="1">
      <c r="A34" s="116" t="s">
        <v>19</v>
      </c>
      <c r="B34" s="62" t="s">
        <v>109</v>
      </c>
      <c r="C34" s="62"/>
      <c r="D34" s="63"/>
      <c r="E34" s="49"/>
      <c r="F34" s="44"/>
      <c r="G34" s="86"/>
    </row>
    <row r="35" spans="1:7" ht="15" customHeight="1">
      <c r="A35" s="162"/>
      <c r="B35" s="158"/>
      <c r="C35" s="158"/>
      <c r="D35" s="63"/>
      <c r="E35" s="49"/>
      <c r="F35" s="44"/>
      <c r="G35" s="86"/>
    </row>
    <row r="36" spans="1:7" ht="15" customHeight="1">
      <c r="A36" s="162" t="s">
        <v>110</v>
      </c>
      <c r="B36" s="158" t="s">
        <v>111</v>
      </c>
      <c r="C36" s="158"/>
      <c r="D36" s="63"/>
      <c r="E36" s="49"/>
      <c r="F36" s="44"/>
      <c r="G36" s="86"/>
    </row>
    <row r="37" spans="1:7" ht="15" customHeight="1">
      <c r="A37" s="162" t="s">
        <v>9</v>
      </c>
      <c r="B37" s="158" t="s">
        <v>112</v>
      </c>
      <c r="C37" s="158"/>
      <c r="D37" s="16">
        <v>0</v>
      </c>
      <c r="E37" s="16">
        <v>0</v>
      </c>
      <c r="F37" s="16">
        <v>0</v>
      </c>
      <c r="G37" s="5">
        <f>SUM(D37:F37)</f>
        <v>0</v>
      </c>
    </row>
    <row r="38" spans="1:7" ht="15" customHeight="1">
      <c r="A38" s="162" t="s">
        <v>10</v>
      </c>
      <c r="B38" s="158" t="s">
        <v>113</v>
      </c>
      <c r="C38" s="158"/>
      <c r="D38" s="16">
        <v>0</v>
      </c>
      <c r="E38" s="16">
        <v>0</v>
      </c>
      <c r="F38" s="16">
        <v>0</v>
      </c>
      <c r="G38" s="5">
        <f>SUM(D38:F38)</f>
        <v>0</v>
      </c>
    </row>
    <row r="39" spans="1:7" ht="15" customHeight="1">
      <c r="A39" s="162"/>
      <c r="B39" s="158"/>
      <c r="C39" s="158"/>
      <c r="D39" s="63"/>
      <c r="E39" s="49"/>
      <c r="F39" s="44"/>
      <c r="G39" s="86"/>
    </row>
    <row r="40" spans="1:7" ht="15" customHeight="1">
      <c r="A40" s="162" t="s">
        <v>114</v>
      </c>
      <c r="B40" s="158" t="s">
        <v>111</v>
      </c>
      <c r="C40" s="158"/>
      <c r="D40" s="63"/>
      <c r="E40" s="49"/>
      <c r="F40" s="44"/>
      <c r="G40" s="86"/>
    </row>
    <row r="41" spans="1:7" ht="15" customHeight="1">
      <c r="A41" s="162" t="s">
        <v>11</v>
      </c>
      <c r="B41" s="158" t="s">
        <v>115</v>
      </c>
      <c r="C41" s="158"/>
      <c r="D41" s="16">
        <v>0</v>
      </c>
      <c r="E41" s="16">
        <v>0</v>
      </c>
      <c r="F41" s="16">
        <v>0</v>
      </c>
      <c r="G41" s="5">
        <f>SUM(D41:F41)</f>
        <v>0</v>
      </c>
    </row>
    <row r="42" spans="1:7" ht="15" customHeight="1">
      <c r="A42" s="162" t="s">
        <v>12</v>
      </c>
      <c r="B42" s="158" t="s">
        <v>116</v>
      </c>
      <c r="C42" s="158"/>
      <c r="D42" s="16">
        <v>0</v>
      </c>
      <c r="E42" s="16">
        <v>0</v>
      </c>
      <c r="F42" s="16">
        <v>0</v>
      </c>
      <c r="G42" s="5">
        <f>SUM(D42:F42)</f>
        <v>0</v>
      </c>
    </row>
    <row r="43" spans="1:7" ht="15" customHeight="1">
      <c r="A43" s="162"/>
      <c r="B43" s="158"/>
      <c r="C43" s="158"/>
      <c r="D43" s="63"/>
      <c r="E43" s="49"/>
      <c r="F43" s="44"/>
      <c r="G43" s="86"/>
    </row>
    <row r="44" spans="1:7" ht="15" customHeight="1">
      <c r="A44" s="162" t="s">
        <v>13</v>
      </c>
      <c r="B44" s="158" t="s">
        <v>117</v>
      </c>
      <c r="C44" s="158"/>
      <c r="D44" s="11">
        <f>D313</f>
        <v>0</v>
      </c>
      <c r="E44" s="11">
        <f>E313</f>
        <v>0</v>
      </c>
      <c r="F44" s="11">
        <f>F313</f>
        <v>0</v>
      </c>
      <c r="G44" s="5">
        <f>SUM(D44:F44)</f>
        <v>0</v>
      </c>
    </row>
    <row r="45" spans="1:7" ht="15" customHeight="1">
      <c r="A45" s="162"/>
      <c r="B45" s="158" t="s">
        <v>118</v>
      </c>
      <c r="C45" s="158"/>
      <c r="D45" s="63"/>
      <c r="E45" s="49"/>
      <c r="F45" s="44"/>
      <c r="G45" s="86"/>
    </row>
    <row r="46" spans="1:7" ht="15" customHeight="1">
      <c r="A46" s="162"/>
      <c r="B46" s="158" t="s">
        <v>119</v>
      </c>
      <c r="C46" s="158"/>
      <c r="D46" s="63"/>
      <c r="E46" s="49"/>
      <c r="F46" s="44"/>
      <c r="G46" s="86"/>
    </row>
    <row r="47" spans="1:7" ht="15" customHeight="1">
      <c r="A47" s="162"/>
      <c r="B47" s="158"/>
      <c r="C47" s="158"/>
      <c r="D47" s="63"/>
      <c r="E47" s="49"/>
      <c r="F47" s="44"/>
      <c r="G47" s="86"/>
    </row>
    <row r="48" spans="1:7" ht="15" customHeight="1">
      <c r="A48" s="162" t="s">
        <v>120</v>
      </c>
      <c r="B48" s="158" t="s">
        <v>121</v>
      </c>
      <c r="C48" s="158"/>
      <c r="D48" s="63"/>
      <c r="E48" s="49"/>
      <c r="F48" s="44"/>
      <c r="G48" s="86"/>
    </row>
    <row r="49" spans="1:7" ht="15" customHeight="1">
      <c r="A49" s="162"/>
      <c r="B49" s="158" t="s">
        <v>122</v>
      </c>
      <c r="C49" s="158"/>
      <c r="D49" s="63"/>
      <c r="E49" s="49"/>
      <c r="F49" s="44"/>
      <c r="G49" s="86"/>
    </row>
    <row r="50" spans="1:7" ht="15" customHeight="1">
      <c r="A50" s="162" t="s">
        <v>14</v>
      </c>
      <c r="B50" s="158" t="s">
        <v>123</v>
      </c>
      <c r="C50" s="158"/>
      <c r="D50" s="11">
        <f>D320</f>
        <v>0</v>
      </c>
      <c r="E50" s="11">
        <f>E320</f>
        <v>0</v>
      </c>
      <c r="F50" s="11">
        <f>F320</f>
        <v>0</v>
      </c>
      <c r="G50" s="5">
        <f>SUM(D50:F50)</f>
        <v>0</v>
      </c>
    </row>
    <row r="51" spans="1:7" ht="15" customHeight="1">
      <c r="A51" s="162" t="s">
        <v>15</v>
      </c>
      <c r="B51" s="158" t="s">
        <v>124</v>
      </c>
      <c r="C51" s="158"/>
      <c r="D51" s="11">
        <f>D330</f>
        <v>0</v>
      </c>
      <c r="E51" s="11">
        <f>E330</f>
        <v>0</v>
      </c>
      <c r="F51" s="11">
        <f>F330</f>
        <v>0</v>
      </c>
      <c r="G51" s="5">
        <f>SUM(D51:F51)</f>
        <v>0</v>
      </c>
    </row>
    <row r="52" spans="1:7" ht="15" customHeight="1">
      <c r="A52" s="162"/>
      <c r="B52" s="158"/>
      <c r="C52" s="158"/>
      <c r="D52" s="63"/>
      <c r="E52" s="49"/>
      <c r="F52" s="44"/>
      <c r="G52" s="86"/>
    </row>
    <row r="53" spans="1:7" ht="15" customHeight="1">
      <c r="A53" s="162" t="s">
        <v>16</v>
      </c>
      <c r="B53" s="158" t="s">
        <v>320</v>
      </c>
      <c r="C53" s="158"/>
      <c r="D53" s="16">
        <v>0</v>
      </c>
      <c r="E53" s="16">
        <v>0</v>
      </c>
      <c r="F53" s="16">
        <v>0</v>
      </c>
      <c r="G53" s="5">
        <f>SUM(D53:F53)</f>
        <v>0</v>
      </c>
    </row>
    <row r="54" spans="1:7" ht="15" customHeight="1">
      <c r="A54" s="162" t="s">
        <v>17</v>
      </c>
      <c r="B54" s="158" t="s">
        <v>125</v>
      </c>
      <c r="C54" s="158"/>
      <c r="D54" s="16">
        <v>0</v>
      </c>
      <c r="E54" s="16">
        <v>0</v>
      </c>
      <c r="F54" s="6"/>
      <c r="G54" s="5">
        <f>SUM(D54:E54)</f>
        <v>0</v>
      </c>
    </row>
    <row r="55" spans="1:7" ht="15" customHeight="1">
      <c r="A55" s="162" t="s">
        <v>18</v>
      </c>
      <c r="B55" s="158" t="s">
        <v>126</v>
      </c>
      <c r="C55" s="158"/>
      <c r="D55" s="11">
        <f>IF(D21+E21-D54-E54=0,0,G55*(D21-D54)/(D21+E21-D54-E54))</f>
        <v>0</v>
      </c>
      <c r="E55" s="11">
        <f>G55-D55</f>
        <v>0</v>
      </c>
      <c r="F55" s="6"/>
      <c r="G55" s="16">
        <v>0</v>
      </c>
    </row>
    <row r="56" spans="1:7" ht="15" customHeight="1">
      <c r="A56" s="162"/>
      <c r="B56" s="158"/>
      <c r="C56" s="158"/>
      <c r="D56" s="63"/>
      <c r="E56" s="49"/>
      <c r="F56" s="44"/>
      <c r="G56" s="86"/>
    </row>
    <row r="57" spans="1:7" ht="30" customHeight="1">
      <c r="A57" s="244" t="s">
        <v>19</v>
      </c>
      <c r="B57" s="193" t="s">
        <v>127</v>
      </c>
      <c r="C57" s="193"/>
      <c r="D57" s="234">
        <f>D37+D38+D41+D42+D44+D50+D51+D53+D54+D55</f>
        <v>0</v>
      </c>
      <c r="E57" s="7">
        <f>E37+E38+E41+E42+E44+E50+E51+E53+E54+E55</f>
        <v>0</v>
      </c>
      <c r="F57" s="7">
        <f>F37+F38+F41+F42+F44+F50+F51+F53+F54+F55</f>
        <v>0</v>
      </c>
      <c r="G57" s="8">
        <f>SUM(D57:F57)</f>
        <v>0</v>
      </c>
    </row>
    <row r="58" spans="1:7" ht="15" customHeight="1">
      <c r="A58" s="162"/>
      <c r="B58" s="158"/>
      <c r="C58" s="158"/>
      <c r="D58" s="63"/>
      <c r="E58" s="49"/>
      <c r="F58" s="44"/>
      <c r="G58" s="86"/>
    </row>
    <row r="59" spans="1:7" ht="30" customHeight="1">
      <c r="A59" s="117" t="s">
        <v>20</v>
      </c>
      <c r="B59" s="118" t="s">
        <v>100</v>
      </c>
      <c r="C59" s="118"/>
      <c r="D59" s="9">
        <f>D32-D57</f>
        <v>0</v>
      </c>
      <c r="E59" s="9">
        <f>E32-E57</f>
        <v>0</v>
      </c>
      <c r="F59" s="9">
        <f>F32-F57</f>
        <v>0</v>
      </c>
      <c r="G59" s="8">
        <f>SUM(D59:F59)</f>
        <v>0</v>
      </c>
    </row>
    <row r="60" spans="1:7" s="56" customFormat="1" ht="15" customHeight="1">
      <c r="A60" s="120"/>
      <c r="B60" s="121" t="s">
        <v>128</v>
      </c>
      <c r="C60" s="121"/>
      <c r="D60" s="53"/>
      <c r="E60" s="54"/>
      <c r="F60" s="54"/>
      <c r="G60" s="55"/>
    </row>
    <row r="61" spans="1:7" ht="15" customHeight="1">
      <c r="A61" s="157"/>
      <c r="B61" s="158"/>
      <c r="C61" s="158"/>
      <c r="D61" s="44"/>
      <c r="E61" s="44"/>
      <c r="F61" s="44"/>
      <c r="G61" s="44"/>
    </row>
    <row r="62" spans="1:7" ht="15" customHeight="1">
      <c r="A62" s="157"/>
      <c r="B62" s="158"/>
      <c r="C62" s="158"/>
      <c r="D62" s="44"/>
      <c r="G62" s="44"/>
    </row>
    <row r="63" spans="1:7" ht="27.25" customHeight="1">
      <c r="A63" s="157"/>
      <c r="B63" s="158"/>
      <c r="C63" s="158"/>
      <c r="D63" s="44"/>
      <c r="E63" s="57" t="s">
        <v>215</v>
      </c>
      <c r="F63" s="58"/>
      <c r="G63" s="17" t="str">
        <f>$G$1</f>
        <v>XX.XX.2025</v>
      </c>
    </row>
    <row r="64" spans="1:7" ht="22.4" customHeight="1">
      <c r="A64" s="238" t="s">
        <v>211</v>
      </c>
      <c r="B64" s="158"/>
      <c r="C64" s="158"/>
      <c r="D64" s="24"/>
      <c r="E64" s="26" t="s">
        <v>213</v>
      </c>
      <c r="F64" s="26"/>
      <c r="G64" s="13">
        <f>$G$2</f>
        <v>2024</v>
      </c>
    </row>
    <row r="65" spans="1:7" ht="17.5" customHeight="1">
      <c r="B65" s="158"/>
      <c r="C65" s="158"/>
      <c r="D65" s="24"/>
      <c r="E65" s="27" t="s">
        <v>216</v>
      </c>
      <c r="F65" s="27"/>
      <c r="G65" s="28"/>
    </row>
    <row r="66" spans="1:7" ht="45" customHeight="1">
      <c r="A66" s="160" t="s">
        <v>212</v>
      </c>
      <c r="B66" s="161"/>
      <c r="C66" s="161"/>
      <c r="D66" s="282" t="str">
        <f>$D$4</f>
        <v>Versicherer</v>
      </c>
      <c r="E66" s="282"/>
      <c r="F66" s="282"/>
      <c r="G66" s="282"/>
    </row>
    <row r="67" spans="1:7" ht="5.9" customHeight="1">
      <c r="A67" s="239"/>
      <c r="B67" s="194"/>
      <c r="C67" s="240"/>
      <c r="D67" s="225"/>
      <c r="E67" s="60"/>
      <c r="F67" s="40"/>
      <c r="G67" s="232"/>
    </row>
    <row r="68" spans="1:7" ht="15" customHeight="1">
      <c r="A68" s="162"/>
      <c r="B68" s="158"/>
      <c r="C68" s="163"/>
      <c r="D68" s="37" t="s">
        <v>0</v>
      </c>
      <c r="E68" s="61" t="s">
        <v>1</v>
      </c>
      <c r="F68" s="36" t="s">
        <v>2</v>
      </c>
      <c r="G68" s="104" t="s">
        <v>3</v>
      </c>
    </row>
    <row r="69" spans="1:7" ht="15" customHeight="1">
      <c r="A69" s="162"/>
      <c r="B69" s="158"/>
      <c r="C69" s="163"/>
      <c r="D69" s="37" t="s">
        <v>99</v>
      </c>
      <c r="E69" s="61" t="s">
        <v>99</v>
      </c>
      <c r="F69" s="36" t="s">
        <v>99</v>
      </c>
      <c r="G69" s="104" t="s">
        <v>99</v>
      </c>
    </row>
    <row r="70" spans="1:7" ht="5.9" customHeight="1">
      <c r="A70" s="241"/>
      <c r="B70" s="164"/>
      <c r="C70" s="165"/>
      <c r="D70" s="220"/>
      <c r="E70" s="221"/>
      <c r="F70" s="222"/>
      <c r="G70" s="182"/>
    </row>
    <row r="71" spans="1:7" ht="11.15" customHeight="1">
      <c r="B71" s="158"/>
      <c r="C71" s="158"/>
      <c r="D71" s="24"/>
      <c r="E71" s="24"/>
      <c r="F71" s="24"/>
      <c r="G71" s="24"/>
    </row>
    <row r="72" spans="1:7" ht="15" customHeight="1">
      <c r="A72" s="245"/>
      <c r="B72" s="167"/>
      <c r="C72" s="167"/>
      <c r="D72" s="223"/>
      <c r="E72" s="224"/>
      <c r="F72" s="94"/>
      <c r="G72" s="113"/>
    </row>
    <row r="73" spans="1:7" ht="18" customHeight="1">
      <c r="A73" s="246" t="s">
        <v>30</v>
      </c>
      <c r="B73" s="169" t="s">
        <v>129</v>
      </c>
      <c r="C73" s="169"/>
      <c r="D73" s="63"/>
      <c r="E73" s="49"/>
      <c r="F73" s="44"/>
      <c r="G73" s="86"/>
    </row>
    <row r="74" spans="1:7" ht="15" customHeight="1">
      <c r="A74" s="126"/>
      <c r="B74" s="158"/>
      <c r="C74" s="158"/>
      <c r="D74" s="63"/>
      <c r="E74" s="49"/>
      <c r="F74" s="44"/>
      <c r="G74" s="86"/>
    </row>
    <row r="75" spans="1:7" ht="16" customHeight="1">
      <c r="A75" s="126" t="s">
        <v>25</v>
      </c>
      <c r="B75" s="62" t="s">
        <v>101</v>
      </c>
      <c r="C75" s="62"/>
      <c r="D75" s="63"/>
      <c r="E75" s="200"/>
      <c r="F75" s="44"/>
      <c r="G75" s="86"/>
    </row>
    <row r="76" spans="1:7" ht="15" customHeight="1">
      <c r="A76" s="202"/>
      <c r="B76" s="158"/>
      <c r="C76" s="158"/>
      <c r="D76" s="63"/>
      <c r="E76" s="49"/>
      <c r="F76" s="44"/>
      <c r="G76" s="86"/>
    </row>
    <row r="77" spans="1:7" ht="15" customHeight="1">
      <c r="A77" s="162" t="s">
        <v>21</v>
      </c>
      <c r="B77" s="62" t="s">
        <v>226</v>
      </c>
      <c r="C77" s="158"/>
      <c r="D77" s="45"/>
      <c r="E77" s="63"/>
      <c r="F77" s="44"/>
      <c r="G77" s="86"/>
    </row>
    <row r="78" spans="1:7" ht="15" customHeight="1">
      <c r="A78" s="162"/>
      <c r="B78" s="156"/>
      <c r="C78" s="62"/>
      <c r="D78" s="42"/>
      <c r="E78" s="43"/>
      <c r="F78" s="44"/>
      <c r="G78" s="86"/>
    </row>
    <row r="79" spans="1:7" ht="15" customHeight="1">
      <c r="A79" s="162" t="s">
        <v>232</v>
      </c>
      <c r="B79" s="158" t="s">
        <v>230</v>
      </c>
      <c r="C79" s="158"/>
      <c r="D79" s="16">
        <v>0</v>
      </c>
      <c r="E79" s="16">
        <v>0</v>
      </c>
      <c r="F79" s="3"/>
      <c r="G79" s="5">
        <f>SUM(D79:E79)</f>
        <v>0</v>
      </c>
    </row>
    <row r="80" spans="1:7" ht="15" customHeight="1">
      <c r="A80" s="202" t="s">
        <v>233</v>
      </c>
      <c r="B80" s="158" t="s">
        <v>242</v>
      </c>
      <c r="C80" s="158"/>
      <c r="D80" s="16">
        <v>0</v>
      </c>
      <c r="E80" s="16">
        <v>0</v>
      </c>
      <c r="F80" s="3"/>
      <c r="G80" s="5">
        <f>SUM(D80:E80)</f>
        <v>0</v>
      </c>
    </row>
    <row r="81" spans="1:8" ht="15" customHeight="1">
      <c r="A81" s="202"/>
      <c r="B81" s="158" t="s">
        <v>243</v>
      </c>
      <c r="C81" s="158"/>
      <c r="D81" s="48"/>
      <c r="E81" s="48"/>
      <c r="F81" s="64"/>
      <c r="G81" s="48"/>
    </row>
    <row r="82" spans="1:8" ht="15" customHeight="1">
      <c r="A82" s="202" t="s">
        <v>234</v>
      </c>
      <c r="B82" s="158" t="s">
        <v>238</v>
      </c>
      <c r="C82" s="158"/>
      <c r="D82" s="16">
        <v>0</v>
      </c>
      <c r="E82" s="16">
        <v>0</v>
      </c>
      <c r="F82" s="3"/>
      <c r="G82" s="5">
        <f>SUM(D82:E82)</f>
        <v>0</v>
      </c>
    </row>
    <row r="83" spans="1:8" ht="15" customHeight="1">
      <c r="A83" s="202" t="s">
        <v>21</v>
      </c>
      <c r="B83" s="158" t="s">
        <v>231</v>
      </c>
      <c r="C83" s="158"/>
      <c r="D83" s="141">
        <f>D79+D80+D82</f>
        <v>0</v>
      </c>
      <c r="E83" s="5">
        <f>E79+E80+E82</f>
        <v>0</v>
      </c>
      <c r="F83" s="3"/>
      <c r="G83" s="5">
        <f>SUM(D83:E83)</f>
        <v>0</v>
      </c>
    </row>
    <row r="84" spans="1:8" ht="15" customHeight="1">
      <c r="A84" s="202"/>
      <c r="B84" s="158" t="s">
        <v>237</v>
      </c>
      <c r="C84" s="158"/>
      <c r="D84" s="113"/>
      <c r="E84" s="64"/>
      <c r="F84" s="113"/>
      <c r="G84" s="87"/>
    </row>
    <row r="85" spans="1:8" ht="15" customHeight="1">
      <c r="A85" s="202"/>
      <c r="B85" s="158"/>
      <c r="C85" s="158"/>
      <c r="D85" s="86"/>
      <c r="E85" s="64"/>
      <c r="F85" s="86"/>
      <c r="G85" s="87"/>
    </row>
    <row r="86" spans="1:8" ht="15" customHeight="1">
      <c r="A86" s="202" t="s">
        <v>22</v>
      </c>
      <c r="B86" s="62" t="s">
        <v>311</v>
      </c>
      <c r="C86" s="158"/>
      <c r="D86" s="86"/>
      <c r="E86" s="64"/>
      <c r="F86" s="86"/>
      <c r="G86" s="87"/>
    </row>
    <row r="87" spans="1:8" ht="15" customHeight="1">
      <c r="A87" s="202" t="s">
        <v>309</v>
      </c>
      <c r="B87" s="158" t="s">
        <v>130</v>
      </c>
      <c r="C87" s="158"/>
      <c r="D87" s="176">
        <f>MAX(0,D388)+MAX(0,D395)+D403+D410+D415</f>
        <v>0</v>
      </c>
      <c r="E87" s="176">
        <f>MAX(0,E388)+MAX(0,E395)+E403+E410+E415</f>
        <v>0</v>
      </c>
      <c r="F87" s="176">
        <f>MAX(0,F388)+MAX(0,F395)+F403+F410+F415</f>
        <v>0</v>
      </c>
      <c r="G87" s="5">
        <f>SUM(D87:F87)</f>
        <v>0</v>
      </c>
    </row>
    <row r="88" spans="1:8" ht="15" customHeight="1">
      <c r="A88" s="202"/>
      <c r="B88" s="158" t="s">
        <v>107</v>
      </c>
      <c r="C88" s="158"/>
      <c r="D88" s="113"/>
      <c r="E88" s="44"/>
      <c r="F88" s="113"/>
      <c r="G88" s="87"/>
    </row>
    <row r="89" spans="1:8" ht="15" customHeight="1">
      <c r="A89" s="202"/>
      <c r="B89" s="158" t="s">
        <v>131</v>
      </c>
      <c r="C89" s="158"/>
      <c r="D89" s="86"/>
      <c r="E89" s="44"/>
      <c r="F89" s="86"/>
      <c r="G89" s="87"/>
    </row>
    <row r="90" spans="1:8" ht="15" customHeight="1">
      <c r="A90" s="202"/>
      <c r="B90" s="158" t="s">
        <v>102</v>
      </c>
      <c r="C90" s="158"/>
      <c r="D90" s="192"/>
      <c r="E90" s="52"/>
      <c r="F90" s="192"/>
      <c r="G90" s="184"/>
    </row>
    <row r="91" spans="1:8" ht="15" customHeight="1">
      <c r="A91" s="202"/>
      <c r="B91" s="158"/>
      <c r="C91" s="158"/>
      <c r="D91" s="86"/>
      <c r="E91" s="44"/>
      <c r="F91" s="86"/>
      <c r="G91" s="87"/>
    </row>
    <row r="92" spans="1:8" ht="15" customHeight="1">
      <c r="A92" s="202"/>
      <c r="B92" s="158" t="s">
        <v>313</v>
      </c>
      <c r="C92" s="272">
        <v>1</v>
      </c>
      <c r="D92" s="78"/>
      <c r="E92" s="44"/>
      <c r="F92" s="86"/>
      <c r="G92" s="87"/>
    </row>
    <row r="93" spans="1:8" ht="15" customHeight="1">
      <c r="A93" s="202" t="s">
        <v>310</v>
      </c>
      <c r="B93" s="158" t="s">
        <v>325</v>
      </c>
      <c r="C93" s="203"/>
      <c r="D93" s="176">
        <f>z_anteil*(D378+MIN(cou,_tzi1)*D386+MIN(cou,_tzi2)*D393)</f>
        <v>0</v>
      </c>
      <c r="E93" s="176">
        <f>z_anteil*(E378+MIN(cou,_tzi1)*E386+MIN(cou,_tzi2)*E393)</f>
        <v>0</v>
      </c>
      <c r="F93" s="204"/>
      <c r="G93" s="176">
        <f>SUM(D93:E93)</f>
        <v>0</v>
      </c>
    </row>
    <row r="94" spans="1:8" ht="15" customHeight="1">
      <c r="A94" s="202" t="s">
        <v>323</v>
      </c>
      <c r="B94" s="158" t="s">
        <v>242</v>
      </c>
      <c r="C94" s="203"/>
      <c r="D94" s="16">
        <v>0</v>
      </c>
      <c r="E94" s="16">
        <v>0</v>
      </c>
      <c r="F94" s="204"/>
      <c r="G94" s="176">
        <f t="shared" ref="G94:G96" si="0">SUM(D94:E94)</f>
        <v>0</v>
      </c>
      <c r="H94" s="262"/>
    </row>
    <row r="95" spans="1:8" s="269" customFormat="1" ht="15" customHeight="1">
      <c r="A95" s="263"/>
      <c r="B95" s="158" t="s">
        <v>243</v>
      </c>
      <c r="C95" s="264"/>
      <c r="D95" s="265"/>
      <c r="E95" s="265"/>
      <c r="F95" s="266"/>
      <c r="G95" s="267"/>
      <c r="H95" s="268"/>
    </row>
    <row r="96" spans="1:8" ht="15" customHeight="1">
      <c r="A96" s="202" t="s">
        <v>324</v>
      </c>
      <c r="B96" s="158" t="s">
        <v>238</v>
      </c>
      <c r="C96" s="203"/>
      <c r="D96" s="16">
        <v>0</v>
      </c>
      <c r="E96" s="16">
        <v>0</v>
      </c>
      <c r="F96" s="204"/>
      <c r="G96" s="176">
        <f t="shared" si="0"/>
        <v>0</v>
      </c>
      <c r="H96" s="262"/>
    </row>
    <row r="97" spans="1:7" ht="15" customHeight="1">
      <c r="A97" s="202" t="s">
        <v>22</v>
      </c>
      <c r="B97" s="158" t="s">
        <v>312</v>
      </c>
      <c r="C97" s="203"/>
      <c r="D97" s="176">
        <f>D93+D87+D94+D96</f>
        <v>0</v>
      </c>
      <c r="E97" s="176">
        <f>E93+E87+E94+E96</f>
        <v>0</v>
      </c>
      <c r="F97" s="176">
        <f>F87</f>
        <v>0</v>
      </c>
      <c r="G97" s="176">
        <f>SUM(D97:F97)</f>
        <v>0</v>
      </c>
    </row>
    <row r="98" spans="1:7" ht="15" customHeight="1">
      <c r="A98" s="202"/>
      <c r="B98" s="158"/>
      <c r="C98" s="158"/>
      <c r="D98" s="63"/>
      <c r="E98" s="49"/>
      <c r="F98" s="44"/>
      <c r="G98" s="86"/>
    </row>
    <row r="99" spans="1:7" ht="15" customHeight="1">
      <c r="A99" s="263" t="s">
        <v>23</v>
      </c>
      <c r="B99" s="158" t="s">
        <v>133</v>
      </c>
      <c r="C99" s="158"/>
      <c r="D99" s="176">
        <f>-MIN(D83+D97-D110-D115,0)</f>
        <v>0</v>
      </c>
      <c r="E99" s="176">
        <f>-MIN(E83+E97-E110-E115,0)</f>
        <v>0</v>
      </c>
      <c r="F99" s="16">
        <v>0</v>
      </c>
      <c r="G99" s="5">
        <f>SUM(D99:F99)</f>
        <v>0</v>
      </c>
    </row>
    <row r="100" spans="1:7" ht="15" customHeight="1">
      <c r="A100" s="263"/>
      <c r="B100" s="158" t="s">
        <v>132</v>
      </c>
      <c r="C100" s="158"/>
      <c r="D100" s="63"/>
      <c r="E100" s="49"/>
      <c r="F100" s="44"/>
      <c r="G100" s="86"/>
    </row>
    <row r="101" spans="1:7" ht="15" customHeight="1">
      <c r="A101" s="263"/>
      <c r="B101" s="158"/>
      <c r="C101" s="158"/>
      <c r="D101" s="63"/>
      <c r="E101" s="49"/>
      <c r="F101" s="44"/>
      <c r="G101" s="86"/>
    </row>
    <row r="102" spans="1:7" ht="15" customHeight="1">
      <c r="A102" s="263" t="s">
        <v>24</v>
      </c>
      <c r="B102" s="158" t="s">
        <v>332</v>
      </c>
      <c r="C102" s="158"/>
      <c r="D102" s="176">
        <f>-MIN(RückstellungenBR2023!D44,0)</f>
        <v>0</v>
      </c>
      <c r="E102" s="176">
        <f>-MIN(RückstellungenBR2023!E44,0)</f>
        <v>0</v>
      </c>
      <c r="F102" s="3"/>
      <c r="G102" s="5">
        <f>SUM(D102:E102)</f>
        <v>0</v>
      </c>
    </row>
    <row r="103" spans="1:7" ht="15" customHeight="1">
      <c r="A103" s="263"/>
      <c r="B103" s="158" t="s">
        <v>333</v>
      </c>
      <c r="C103" s="158"/>
      <c r="D103" s="113"/>
      <c r="E103" s="44"/>
      <c r="F103" s="113"/>
      <c r="G103" s="87"/>
    </row>
    <row r="104" spans="1:7" ht="15" customHeight="1">
      <c r="A104" s="263"/>
      <c r="B104" s="158" t="s">
        <v>334</v>
      </c>
      <c r="C104" s="158"/>
      <c r="D104" s="86"/>
      <c r="E104" s="44"/>
      <c r="F104" s="86"/>
      <c r="G104" s="87"/>
    </row>
    <row r="105" spans="1:7" ht="15" customHeight="1">
      <c r="A105" s="263"/>
      <c r="B105" s="156"/>
      <c r="C105" s="158"/>
      <c r="D105" s="86"/>
      <c r="E105" s="44"/>
      <c r="F105" s="86"/>
      <c r="G105" s="87"/>
    </row>
    <row r="106" spans="1:7" ht="30" customHeight="1">
      <c r="A106" s="280" t="s">
        <v>25</v>
      </c>
      <c r="B106" s="193" t="s">
        <v>134</v>
      </c>
      <c r="C106" s="193"/>
      <c r="D106" s="205">
        <f>D83+D97+D99+D102</f>
        <v>0</v>
      </c>
      <c r="E106" s="205">
        <f>E83+E97+E99+E102</f>
        <v>0</v>
      </c>
      <c r="F106" s="205">
        <f>F97+F99</f>
        <v>0</v>
      </c>
      <c r="G106" s="177">
        <f>SUM(D106:F106)</f>
        <v>0</v>
      </c>
    </row>
    <row r="107" spans="1:7" ht="15" customHeight="1">
      <c r="A107" s="263"/>
      <c r="B107" s="158"/>
      <c r="C107" s="158"/>
      <c r="D107" s="63"/>
      <c r="E107" s="49"/>
      <c r="F107" s="44"/>
      <c r="G107" s="86"/>
    </row>
    <row r="108" spans="1:7" ht="16" customHeight="1">
      <c r="A108" s="281" t="s">
        <v>29</v>
      </c>
      <c r="B108" s="62" t="s">
        <v>109</v>
      </c>
      <c r="C108" s="62"/>
      <c r="D108" s="63"/>
      <c r="E108" s="49"/>
      <c r="F108" s="44"/>
      <c r="G108" s="86"/>
    </row>
    <row r="109" spans="1:7" ht="15" customHeight="1">
      <c r="A109" s="263"/>
      <c r="B109" s="158"/>
      <c r="C109" s="158"/>
      <c r="D109" s="63"/>
      <c r="E109" s="49"/>
      <c r="F109" s="44"/>
      <c r="G109" s="86"/>
    </row>
    <row r="110" spans="1:7" ht="15" customHeight="1">
      <c r="A110" s="263" t="s">
        <v>26</v>
      </c>
      <c r="B110" s="158" t="s">
        <v>135</v>
      </c>
      <c r="C110" s="158"/>
      <c r="D110" s="16">
        <v>0</v>
      </c>
      <c r="E110" s="16">
        <v>0</v>
      </c>
      <c r="F110" s="16">
        <v>0</v>
      </c>
      <c r="G110" s="5">
        <f>SUM(D110:F110)</f>
        <v>0</v>
      </c>
    </row>
    <row r="111" spans="1:7" ht="15" customHeight="1">
      <c r="A111" s="263"/>
      <c r="B111" s="158"/>
      <c r="C111" s="158"/>
      <c r="D111" s="63"/>
      <c r="E111" s="49"/>
      <c r="F111" s="44"/>
      <c r="G111" s="86"/>
    </row>
    <row r="112" spans="1:7" ht="15" customHeight="1">
      <c r="A112" s="263" t="s">
        <v>27</v>
      </c>
      <c r="B112" s="158" t="s">
        <v>136</v>
      </c>
      <c r="C112" s="158"/>
      <c r="D112" s="176">
        <f>MAX(D83+D97-D110-D115,0)+D102</f>
        <v>0</v>
      </c>
      <c r="E112" s="176">
        <f>MAX(E83+E97-E110-E115,0)+E102</f>
        <v>0</v>
      </c>
      <c r="F112" s="16">
        <v>0</v>
      </c>
      <c r="G112" s="5">
        <f>SUM(D112:F112)</f>
        <v>0</v>
      </c>
    </row>
    <row r="113" spans="1:7" ht="15" customHeight="1">
      <c r="A113" s="263"/>
      <c r="B113" s="158" t="s">
        <v>132</v>
      </c>
      <c r="C113" s="158"/>
      <c r="D113" s="63"/>
      <c r="E113" s="49"/>
      <c r="F113" s="44"/>
      <c r="G113" s="86"/>
    </row>
    <row r="114" spans="1:7" ht="15" customHeight="1">
      <c r="A114" s="202"/>
      <c r="B114" s="158"/>
      <c r="C114" s="158"/>
      <c r="D114" s="63"/>
      <c r="E114" s="49"/>
      <c r="F114" s="44"/>
      <c r="G114" s="86"/>
    </row>
    <row r="115" spans="1:7" ht="15" customHeight="1">
      <c r="A115" s="202" t="s">
        <v>28</v>
      </c>
      <c r="B115" s="158" t="s">
        <v>335</v>
      </c>
      <c r="C115" s="158"/>
      <c r="D115" s="16">
        <v>0</v>
      </c>
      <c r="E115" s="16">
        <v>0</v>
      </c>
      <c r="F115" s="6"/>
      <c r="G115" s="5">
        <f>SUM(D115:E115)</f>
        <v>0</v>
      </c>
    </row>
    <row r="116" spans="1:7" ht="15" customHeight="1">
      <c r="A116" s="202"/>
      <c r="B116" s="158" t="s">
        <v>333</v>
      </c>
      <c r="C116" s="158"/>
      <c r="D116" s="63"/>
      <c r="E116" s="49"/>
      <c r="F116" s="44"/>
      <c r="G116" s="86"/>
    </row>
    <row r="117" spans="1:7" ht="15" customHeight="1">
      <c r="A117" s="202"/>
      <c r="B117" s="158" t="s">
        <v>334</v>
      </c>
      <c r="C117" s="158"/>
      <c r="D117" s="63"/>
      <c r="E117" s="49"/>
      <c r="F117" s="44"/>
      <c r="G117" s="86"/>
    </row>
    <row r="118" spans="1:7" ht="15" customHeight="1">
      <c r="A118" s="202"/>
      <c r="B118" s="158"/>
      <c r="C118" s="158"/>
      <c r="D118" s="63"/>
      <c r="E118" s="49"/>
      <c r="F118" s="44"/>
      <c r="G118" s="86"/>
    </row>
    <row r="119" spans="1:7" ht="30" customHeight="1">
      <c r="A119" s="247" t="s">
        <v>29</v>
      </c>
      <c r="B119" s="193" t="s">
        <v>137</v>
      </c>
      <c r="C119" s="193"/>
      <c r="D119" s="234">
        <f>D110+D112+D115</f>
        <v>0</v>
      </c>
      <c r="E119" s="7">
        <f>E110+E112+E115</f>
        <v>0</v>
      </c>
      <c r="F119" s="114">
        <f>F110+F112</f>
        <v>0</v>
      </c>
      <c r="G119" s="8">
        <f>SUM(D119:F119)</f>
        <v>0</v>
      </c>
    </row>
    <row r="120" spans="1:7" ht="15" customHeight="1">
      <c r="A120" s="202"/>
      <c r="B120" s="158"/>
      <c r="C120" s="158"/>
      <c r="D120" s="63"/>
      <c r="E120" s="49"/>
      <c r="F120" s="44"/>
      <c r="G120" s="86"/>
    </row>
    <row r="121" spans="1:7" ht="30" customHeight="1">
      <c r="A121" s="117" t="s">
        <v>30</v>
      </c>
      <c r="B121" s="118" t="s">
        <v>129</v>
      </c>
      <c r="C121" s="118"/>
      <c r="D121" s="10">
        <f>D106-D119</f>
        <v>0</v>
      </c>
      <c r="E121" s="10">
        <f>E106-E119</f>
        <v>0</v>
      </c>
      <c r="F121" s="10">
        <f>F106-F119</f>
        <v>0</v>
      </c>
      <c r="G121" s="8">
        <f>SUM(D121:F121)</f>
        <v>0</v>
      </c>
    </row>
    <row r="122" spans="1:7" ht="17.5" customHeight="1">
      <c r="A122" s="248"/>
      <c r="B122" s="121" t="s">
        <v>138</v>
      </c>
      <c r="C122" s="121"/>
      <c r="D122" s="65"/>
      <c r="E122" s="66"/>
      <c r="F122" s="66"/>
      <c r="G122" s="67"/>
    </row>
    <row r="123" spans="1:7" ht="15" customHeight="1">
      <c r="A123" s="44"/>
      <c r="B123" s="44"/>
      <c r="C123" s="158"/>
      <c r="D123" s="44"/>
      <c r="E123" s="44"/>
      <c r="F123" s="44"/>
      <c r="G123" s="44"/>
    </row>
    <row r="124" spans="1:7" ht="15" customHeight="1">
      <c r="A124" s="157"/>
      <c r="B124" s="158"/>
      <c r="C124" s="158"/>
      <c r="D124" s="44"/>
      <c r="E124" s="44"/>
      <c r="F124" s="44"/>
      <c r="G124" s="44"/>
    </row>
    <row r="125" spans="1:7" ht="27.25" customHeight="1">
      <c r="B125" s="158"/>
      <c r="C125" s="158"/>
      <c r="D125" s="24"/>
      <c r="E125" s="57" t="s">
        <v>215</v>
      </c>
      <c r="F125" s="58"/>
      <c r="G125" s="17" t="str">
        <f>$G$1</f>
        <v>XX.XX.2025</v>
      </c>
    </row>
    <row r="126" spans="1:7" ht="22.4" customHeight="1">
      <c r="A126" s="238" t="s">
        <v>211</v>
      </c>
      <c r="B126" s="158"/>
      <c r="C126" s="158"/>
      <c r="D126" s="24"/>
      <c r="E126" s="26" t="s">
        <v>213</v>
      </c>
      <c r="F126" s="26"/>
      <c r="G126" s="13">
        <f>$G$2</f>
        <v>2024</v>
      </c>
    </row>
    <row r="127" spans="1:7" ht="17.5" customHeight="1">
      <c r="B127" s="158"/>
      <c r="C127" s="158"/>
      <c r="D127" s="24"/>
      <c r="E127" s="26" t="s">
        <v>217</v>
      </c>
      <c r="F127" s="27"/>
      <c r="G127" s="26" t="s">
        <v>139</v>
      </c>
    </row>
    <row r="128" spans="1:7" ht="45" customHeight="1">
      <c r="A128" s="160" t="s">
        <v>212</v>
      </c>
      <c r="B128" s="161"/>
      <c r="C128" s="161"/>
      <c r="D128" s="282" t="str">
        <f>$D$4</f>
        <v>Versicherer</v>
      </c>
      <c r="E128" s="282"/>
      <c r="F128" s="282"/>
      <c r="G128" s="282"/>
    </row>
    <row r="129" spans="1:7" ht="5.9" customHeight="1">
      <c r="A129" s="239"/>
      <c r="B129" s="194"/>
      <c r="C129" s="240"/>
      <c r="D129" s="225"/>
      <c r="E129" s="60"/>
      <c r="F129" s="40"/>
      <c r="G129" s="232"/>
    </row>
    <row r="130" spans="1:7" ht="15" customHeight="1">
      <c r="A130" s="162"/>
      <c r="B130" s="158"/>
      <c r="C130" s="163"/>
      <c r="D130" s="37" t="s">
        <v>0</v>
      </c>
      <c r="E130" s="61" t="s">
        <v>1</v>
      </c>
      <c r="F130" s="36" t="s">
        <v>2</v>
      </c>
      <c r="G130" s="104" t="s">
        <v>3</v>
      </c>
    </row>
    <row r="131" spans="1:7" ht="15" customHeight="1">
      <c r="A131" s="162"/>
      <c r="B131" s="158"/>
      <c r="C131" s="163"/>
      <c r="D131" s="37" t="s">
        <v>99</v>
      </c>
      <c r="E131" s="61" t="s">
        <v>99</v>
      </c>
      <c r="F131" s="36" t="s">
        <v>99</v>
      </c>
      <c r="G131" s="104" t="s">
        <v>99</v>
      </c>
    </row>
    <row r="132" spans="1:7" ht="5.9" customHeight="1">
      <c r="A132" s="241"/>
      <c r="B132" s="164"/>
      <c r="C132" s="165"/>
      <c r="D132" s="220"/>
      <c r="E132" s="221"/>
      <c r="F132" s="222"/>
      <c r="G132" s="182"/>
    </row>
    <row r="133" spans="1:7" ht="11.15" customHeight="1">
      <c r="B133" s="158"/>
      <c r="C133" s="158"/>
      <c r="D133" s="24"/>
      <c r="E133" s="24"/>
      <c r="F133" s="24"/>
      <c r="G133" s="24"/>
    </row>
    <row r="134" spans="1:7" ht="15" customHeight="1">
      <c r="A134" s="245"/>
      <c r="B134" s="167"/>
      <c r="C134" s="167"/>
      <c r="D134" s="223"/>
      <c r="E134" s="224"/>
      <c r="F134" s="94"/>
      <c r="G134" s="113"/>
    </row>
    <row r="135" spans="1:7" ht="18" customHeight="1">
      <c r="A135" s="246" t="s">
        <v>57</v>
      </c>
      <c r="B135" s="169" t="s">
        <v>140</v>
      </c>
      <c r="C135" s="169"/>
      <c r="D135" s="63"/>
      <c r="E135" s="49"/>
      <c r="F135" s="44"/>
      <c r="G135" s="86"/>
    </row>
    <row r="136" spans="1:7" ht="18" customHeight="1">
      <c r="A136" s="246"/>
      <c r="B136" s="169" t="s">
        <v>141</v>
      </c>
      <c r="C136" s="169"/>
      <c r="D136" s="63"/>
      <c r="E136" s="49"/>
      <c r="F136" s="44"/>
      <c r="G136" s="86"/>
    </row>
    <row r="137" spans="1:7" ht="15" customHeight="1">
      <c r="A137" s="202"/>
      <c r="B137" s="158"/>
      <c r="C137" s="158"/>
      <c r="D137" s="63"/>
      <c r="E137" s="49"/>
      <c r="F137" s="44"/>
      <c r="G137" s="86"/>
    </row>
    <row r="138" spans="1:7" ht="16" customHeight="1">
      <c r="A138" s="126" t="s">
        <v>38</v>
      </c>
      <c r="B138" s="62" t="s">
        <v>142</v>
      </c>
      <c r="C138" s="62"/>
      <c r="D138" s="63"/>
      <c r="E138" s="49"/>
      <c r="F138" s="44"/>
      <c r="G138" s="86"/>
    </row>
    <row r="139" spans="1:7" ht="15" customHeight="1">
      <c r="A139" s="202"/>
      <c r="B139" s="158"/>
      <c r="C139" s="158"/>
      <c r="D139" s="63"/>
      <c r="E139" s="49"/>
      <c r="F139" s="44"/>
      <c r="G139" s="86"/>
    </row>
    <row r="140" spans="1:7" ht="16" customHeight="1">
      <c r="A140" s="126" t="s">
        <v>33</v>
      </c>
      <c r="B140" s="62" t="s">
        <v>101</v>
      </c>
      <c r="C140" s="62"/>
      <c r="D140" s="63"/>
      <c r="E140" s="49"/>
      <c r="F140" s="44"/>
      <c r="G140" s="86"/>
    </row>
    <row r="141" spans="1:7" ht="15" customHeight="1">
      <c r="A141" s="202"/>
      <c r="B141" s="158"/>
      <c r="C141" s="158"/>
      <c r="D141" s="63"/>
      <c r="E141" s="49"/>
      <c r="F141" s="44"/>
      <c r="G141" s="86"/>
    </row>
    <row r="142" spans="1:7" ht="15" customHeight="1">
      <c r="A142" s="202" t="s">
        <v>31</v>
      </c>
      <c r="B142" s="158" t="s">
        <v>143</v>
      </c>
      <c r="C142" s="158"/>
      <c r="D142" s="115">
        <f>RückstellungenBR2023!D17+RückstellungenBR2023!D19</f>
        <v>0</v>
      </c>
      <c r="E142" s="115">
        <f>RückstellungenBR2023!E17+RückstellungenBR2023!E19</f>
        <v>0</v>
      </c>
      <c r="F142" s="115">
        <f>RückstellungenBR2023!F17+RückstellungenBR2023!F19</f>
        <v>0</v>
      </c>
      <c r="G142" s="5">
        <f>SUM(D142:F142)</f>
        <v>0</v>
      </c>
    </row>
    <row r="143" spans="1:7" ht="15" customHeight="1">
      <c r="A143" s="202"/>
      <c r="B143" s="158" t="s">
        <v>144</v>
      </c>
      <c r="C143" s="158"/>
      <c r="D143" s="63"/>
      <c r="E143" s="49"/>
      <c r="F143" s="44"/>
      <c r="G143" s="86"/>
    </row>
    <row r="144" spans="1:7" ht="15" customHeight="1">
      <c r="A144" s="202"/>
      <c r="B144" s="158"/>
      <c r="C144" s="158"/>
      <c r="D144" s="63"/>
      <c r="E144" s="49"/>
      <c r="F144" s="44"/>
      <c r="G144" s="86"/>
    </row>
    <row r="145" spans="1:7" ht="15" customHeight="1">
      <c r="A145" s="202" t="s">
        <v>32</v>
      </c>
      <c r="B145" s="158" t="s">
        <v>104</v>
      </c>
      <c r="C145" s="158"/>
      <c r="D145" s="16">
        <v>0</v>
      </c>
      <c r="E145" s="16">
        <v>0</v>
      </c>
      <c r="F145" s="16">
        <v>0</v>
      </c>
      <c r="G145" s="5">
        <f>SUM(D145:F145)</f>
        <v>0</v>
      </c>
    </row>
    <row r="146" spans="1:7" ht="15" customHeight="1">
      <c r="A146" s="202"/>
      <c r="B146" s="158" t="s">
        <v>145</v>
      </c>
      <c r="C146" s="158"/>
      <c r="D146" s="63"/>
      <c r="E146" s="49"/>
      <c r="F146" s="44"/>
      <c r="G146" s="86"/>
    </row>
    <row r="147" spans="1:7" ht="15" customHeight="1">
      <c r="A147" s="202"/>
      <c r="B147" s="158"/>
      <c r="C147" s="158"/>
      <c r="D147" s="63"/>
      <c r="E147" s="49"/>
      <c r="F147" s="44"/>
      <c r="G147" s="86"/>
    </row>
    <row r="148" spans="1:7" ht="30" customHeight="1">
      <c r="A148" s="247" t="s">
        <v>33</v>
      </c>
      <c r="B148" s="193" t="s">
        <v>146</v>
      </c>
      <c r="C148" s="193"/>
      <c r="D148" s="234">
        <f>D142+D145</f>
        <v>0</v>
      </c>
      <c r="E148" s="7">
        <f>E142+E145</f>
        <v>0</v>
      </c>
      <c r="F148" s="7">
        <f>F142+F145</f>
        <v>0</v>
      </c>
      <c r="G148" s="8">
        <f>SUM(G142+G145)</f>
        <v>0</v>
      </c>
    </row>
    <row r="149" spans="1:7" ht="15" customHeight="1">
      <c r="A149" s="202"/>
      <c r="B149" s="158"/>
      <c r="C149" s="158"/>
      <c r="D149" s="63"/>
      <c r="E149" s="49"/>
      <c r="F149" s="44"/>
      <c r="G149" s="86"/>
    </row>
    <row r="150" spans="1:7" ht="16" customHeight="1">
      <c r="A150" s="126" t="s">
        <v>37</v>
      </c>
      <c r="B150" s="62" t="s">
        <v>109</v>
      </c>
      <c r="C150" s="62"/>
      <c r="D150" s="63"/>
      <c r="E150" s="49"/>
      <c r="F150" s="44"/>
      <c r="G150" s="86"/>
    </row>
    <row r="151" spans="1:7" ht="15" customHeight="1">
      <c r="A151" s="202"/>
      <c r="B151" s="158"/>
      <c r="C151" s="158"/>
      <c r="D151" s="63"/>
      <c r="E151" s="49"/>
      <c r="F151" s="44"/>
      <c r="G151" s="86"/>
    </row>
    <row r="152" spans="1:7" ht="15" customHeight="1">
      <c r="A152" s="202" t="s">
        <v>147</v>
      </c>
      <c r="B152" s="158" t="s">
        <v>148</v>
      </c>
      <c r="C152" s="158"/>
      <c r="D152" s="63"/>
      <c r="E152" s="49"/>
      <c r="F152" s="44"/>
      <c r="G152" s="86"/>
    </row>
    <row r="153" spans="1:7" ht="15" customHeight="1">
      <c r="A153" s="202"/>
      <c r="B153" s="158"/>
      <c r="C153" s="158"/>
      <c r="D153" s="63"/>
      <c r="E153" s="49"/>
      <c r="F153" s="44"/>
      <c r="G153" s="86"/>
    </row>
    <row r="154" spans="1:7" ht="15" customHeight="1">
      <c r="A154" s="202" t="s">
        <v>34</v>
      </c>
      <c r="B154" s="158" t="s">
        <v>112</v>
      </c>
      <c r="C154" s="158"/>
      <c r="D154" s="16">
        <v>0</v>
      </c>
      <c r="E154" s="16">
        <v>0</v>
      </c>
      <c r="F154" s="16">
        <v>0</v>
      </c>
      <c r="G154" s="5">
        <f>SUM(D154:F154)</f>
        <v>0</v>
      </c>
    </row>
    <row r="155" spans="1:7" ht="15" customHeight="1">
      <c r="A155" s="202"/>
      <c r="B155" s="158"/>
      <c r="C155" s="158"/>
      <c r="D155" s="63"/>
      <c r="E155" s="49"/>
      <c r="F155" s="44"/>
      <c r="G155" s="86"/>
    </row>
    <row r="156" spans="1:7" ht="15" customHeight="1">
      <c r="A156" s="202" t="s">
        <v>35</v>
      </c>
      <c r="B156" s="158" t="s">
        <v>113</v>
      </c>
      <c r="C156" s="158"/>
      <c r="D156" s="16">
        <v>0</v>
      </c>
      <c r="E156" s="16">
        <v>0</v>
      </c>
      <c r="F156" s="16">
        <v>0</v>
      </c>
      <c r="G156" s="5">
        <f>SUM(D156:F156)</f>
        <v>0</v>
      </c>
    </row>
    <row r="157" spans="1:7" ht="15" customHeight="1">
      <c r="A157" s="202"/>
      <c r="B157" s="158"/>
      <c r="C157" s="158"/>
      <c r="D157" s="63"/>
      <c r="E157" s="49"/>
      <c r="F157" s="44"/>
      <c r="G157" s="86"/>
    </row>
    <row r="158" spans="1:7" ht="15" customHeight="1">
      <c r="A158" s="202" t="s">
        <v>36</v>
      </c>
      <c r="B158" s="158" t="s">
        <v>149</v>
      </c>
      <c r="C158" s="158"/>
      <c r="D158" s="5">
        <f>D315</f>
        <v>0</v>
      </c>
      <c r="E158" s="5">
        <f>E315</f>
        <v>0</v>
      </c>
      <c r="F158" s="5">
        <f>F315</f>
        <v>0</v>
      </c>
      <c r="G158" s="5">
        <f>SUM(D158:F158)</f>
        <v>0</v>
      </c>
    </row>
    <row r="159" spans="1:7" ht="15" customHeight="1">
      <c r="A159" s="202"/>
      <c r="B159" s="158" t="s">
        <v>150</v>
      </c>
      <c r="C159" s="158"/>
      <c r="D159" s="63"/>
      <c r="E159" s="49"/>
      <c r="F159" s="44"/>
      <c r="G159" s="86"/>
    </row>
    <row r="160" spans="1:7" ht="15" customHeight="1">
      <c r="A160" s="202"/>
      <c r="B160" s="158"/>
      <c r="C160" s="158"/>
      <c r="D160" s="63"/>
      <c r="E160" s="49"/>
      <c r="F160" s="44"/>
      <c r="G160" s="86"/>
    </row>
    <row r="161" spans="1:7" ht="30" customHeight="1">
      <c r="A161" s="247" t="s">
        <v>37</v>
      </c>
      <c r="B161" s="193" t="s">
        <v>151</v>
      </c>
      <c r="C161" s="193"/>
      <c r="D161" s="234">
        <f>D154+D156+D158</f>
        <v>0</v>
      </c>
      <c r="E161" s="7">
        <f>E154+E156+E158</f>
        <v>0</v>
      </c>
      <c r="F161" s="7">
        <f>F154+F156+F158</f>
        <v>0</v>
      </c>
      <c r="G161" s="8">
        <f>SUM(D161:F161)</f>
        <v>0</v>
      </c>
    </row>
    <row r="162" spans="1:7" ht="15" customHeight="1">
      <c r="A162" s="202"/>
      <c r="B162" s="158"/>
      <c r="C162" s="158"/>
      <c r="D162" s="63"/>
      <c r="E162" s="49"/>
      <c r="F162" s="44"/>
      <c r="G162" s="86"/>
    </row>
    <row r="163" spans="1:7" ht="30" customHeight="1">
      <c r="A163" s="117" t="s">
        <v>38</v>
      </c>
      <c r="B163" s="118" t="s">
        <v>152</v>
      </c>
      <c r="C163" s="118"/>
      <c r="D163" s="10">
        <f>D148-D161</f>
        <v>0</v>
      </c>
      <c r="E163" s="10">
        <f>E148-E161</f>
        <v>0</v>
      </c>
      <c r="F163" s="10">
        <f>F148-F161</f>
        <v>0</v>
      </c>
      <c r="G163" s="8">
        <f>SUM(D163:F163)</f>
        <v>0</v>
      </c>
    </row>
    <row r="164" spans="1:7" s="56" customFormat="1" ht="15" customHeight="1">
      <c r="A164" s="242"/>
      <c r="B164" s="62" t="s">
        <v>153</v>
      </c>
      <c r="C164" s="62"/>
      <c r="D164" s="68"/>
      <c r="E164" s="69"/>
      <c r="F164" s="69"/>
      <c r="G164" s="70"/>
    </row>
    <row r="165" spans="1:7" s="56" customFormat="1" ht="15" customHeight="1">
      <c r="A165" s="249"/>
      <c r="B165" s="121" t="s">
        <v>154</v>
      </c>
      <c r="C165" s="121"/>
      <c r="D165" s="71"/>
      <c r="E165" s="72"/>
      <c r="F165" s="72"/>
      <c r="G165" s="73"/>
    </row>
    <row r="166" spans="1:7" ht="15" customHeight="1">
      <c r="A166" s="157"/>
      <c r="B166" s="158"/>
      <c r="C166" s="158"/>
      <c r="D166" s="44"/>
      <c r="E166" s="44"/>
      <c r="F166" s="44"/>
      <c r="G166" s="44"/>
    </row>
    <row r="167" spans="1:7" ht="15" customHeight="1">
      <c r="A167" s="157"/>
      <c r="B167" s="158"/>
      <c r="C167" s="158"/>
      <c r="D167" s="44"/>
      <c r="E167" s="44"/>
      <c r="F167" s="44"/>
      <c r="G167" s="44"/>
    </row>
    <row r="168" spans="1:7" ht="27.25" customHeight="1">
      <c r="B168" s="158"/>
      <c r="C168" s="158"/>
      <c r="D168" s="24"/>
      <c r="E168" s="57" t="s">
        <v>215</v>
      </c>
      <c r="F168" s="58"/>
      <c r="G168" s="17" t="str">
        <f>$G$1</f>
        <v>XX.XX.2025</v>
      </c>
    </row>
    <row r="169" spans="1:7" ht="22.4" customHeight="1">
      <c r="A169" s="238" t="s">
        <v>211</v>
      </c>
      <c r="B169" s="158"/>
      <c r="C169" s="158"/>
      <c r="D169" s="24"/>
      <c r="E169" s="26" t="s">
        <v>213</v>
      </c>
      <c r="F169" s="26"/>
      <c r="G169" s="13">
        <f>$G$2</f>
        <v>2024</v>
      </c>
    </row>
    <row r="170" spans="1:7" ht="17.5" customHeight="1">
      <c r="B170" s="158"/>
      <c r="C170" s="158"/>
      <c r="D170" s="24"/>
      <c r="E170" s="27" t="s">
        <v>218</v>
      </c>
      <c r="F170" s="27"/>
      <c r="G170" s="74" t="s">
        <v>155</v>
      </c>
    </row>
    <row r="171" spans="1:7" ht="45" customHeight="1">
      <c r="A171" s="160" t="s">
        <v>212</v>
      </c>
      <c r="B171" s="161"/>
      <c r="C171" s="161"/>
      <c r="D171" s="282" t="str">
        <f>$D$4</f>
        <v>Versicherer</v>
      </c>
      <c r="E171" s="282"/>
      <c r="F171" s="282"/>
      <c r="G171" s="282"/>
    </row>
    <row r="172" spans="1:7" ht="5.9" customHeight="1">
      <c r="A172" s="239"/>
      <c r="B172" s="194"/>
      <c r="C172" s="240"/>
      <c r="D172" s="225"/>
      <c r="E172" s="60"/>
      <c r="F172" s="40"/>
      <c r="G172" s="232"/>
    </row>
    <row r="173" spans="1:7" ht="15" customHeight="1">
      <c r="A173" s="162"/>
      <c r="B173" s="158"/>
      <c r="C173" s="163"/>
      <c r="D173" s="37" t="s">
        <v>0</v>
      </c>
      <c r="E173" s="61" t="s">
        <v>1</v>
      </c>
      <c r="F173" s="36" t="s">
        <v>2</v>
      </c>
      <c r="G173" s="104" t="s">
        <v>3</v>
      </c>
    </row>
    <row r="174" spans="1:7" ht="15" customHeight="1">
      <c r="A174" s="162"/>
      <c r="B174" s="158"/>
      <c r="C174" s="163"/>
      <c r="D174" s="37" t="s">
        <v>99</v>
      </c>
      <c r="E174" s="61" t="s">
        <v>99</v>
      </c>
      <c r="F174" s="36" t="s">
        <v>99</v>
      </c>
      <c r="G174" s="104" t="s">
        <v>99</v>
      </c>
    </row>
    <row r="175" spans="1:7" ht="5.9" customHeight="1">
      <c r="A175" s="241"/>
      <c r="B175" s="164"/>
      <c r="C175" s="165"/>
      <c r="D175" s="220"/>
      <c r="E175" s="221"/>
      <c r="F175" s="222"/>
      <c r="G175" s="182"/>
    </row>
    <row r="176" spans="1:7" ht="11.15" customHeight="1">
      <c r="B176" s="158"/>
      <c r="C176" s="158"/>
      <c r="D176" s="24"/>
      <c r="E176" s="24"/>
      <c r="F176" s="24"/>
      <c r="G176" s="24"/>
    </row>
    <row r="177" spans="1:7" ht="15" customHeight="1">
      <c r="A177" s="245"/>
      <c r="B177" s="167"/>
      <c r="C177" s="167"/>
      <c r="D177" s="223"/>
      <c r="E177" s="224"/>
      <c r="F177" s="94"/>
      <c r="G177" s="113"/>
    </row>
    <row r="178" spans="1:7" ht="18" customHeight="1">
      <c r="A178" s="246" t="s">
        <v>57</v>
      </c>
      <c r="B178" s="169" t="s">
        <v>140</v>
      </c>
      <c r="C178" s="169"/>
      <c r="D178" s="45"/>
      <c r="E178" s="75"/>
      <c r="F178" s="44"/>
      <c r="G178" s="86"/>
    </row>
    <row r="179" spans="1:7" ht="18" customHeight="1">
      <c r="A179" s="250"/>
      <c r="B179" s="169" t="s">
        <v>141</v>
      </c>
      <c r="C179" s="169"/>
      <c r="D179" s="45"/>
      <c r="E179" s="75"/>
      <c r="F179" s="44"/>
      <c r="G179" s="86"/>
    </row>
    <row r="180" spans="1:7" ht="15" customHeight="1">
      <c r="A180" s="202"/>
      <c r="B180" s="158"/>
      <c r="C180" s="158"/>
      <c r="D180" s="45"/>
      <c r="E180" s="75"/>
      <c r="F180" s="44"/>
      <c r="G180" s="86"/>
    </row>
    <row r="181" spans="1:7" ht="16" customHeight="1">
      <c r="A181" s="126" t="s">
        <v>47</v>
      </c>
      <c r="B181" s="62" t="s">
        <v>156</v>
      </c>
      <c r="C181" s="62"/>
      <c r="D181" s="45"/>
      <c r="E181" s="75"/>
      <c r="F181" s="44"/>
      <c r="G181" s="86"/>
    </row>
    <row r="182" spans="1:7" ht="16" customHeight="1">
      <c r="A182" s="126"/>
      <c r="B182" s="62" t="s">
        <v>157</v>
      </c>
      <c r="C182" s="62"/>
      <c r="D182" s="45"/>
      <c r="E182" s="75"/>
      <c r="F182" s="44"/>
      <c r="G182" s="86"/>
    </row>
    <row r="183" spans="1:7" ht="15" customHeight="1">
      <c r="A183" s="202"/>
      <c r="B183" s="158"/>
      <c r="C183" s="158"/>
      <c r="D183" s="45"/>
      <c r="E183" s="75"/>
      <c r="F183" s="44"/>
      <c r="G183" s="86"/>
    </row>
    <row r="184" spans="1:7" ht="16" customHeight="1">
      <c r="A184" s="126" t="s">
        <v>41</v>
      </c>
      <c r="B184" s="62" t="s">
        <v>101</v>
      </c>
      <c r="C184" s="62"/>
      <c r="D184" s="45"/>
      <c r="E184" s="75"/>
      <c r="F184" s="44"/>
      <c r="G184" s="86"/>
    </row>
    <row r="185" spans="1:7" ht="15" customHeight="1">
      <c r="A185" s="202"/>
      <c r="B185" s="158"/>
      <c r="C185" s="158"/>
      <c r="D185" s="45"/>
      <c r="E185" s="75"/>
      <c r="F185" s="44"/>
      <c r="G185" s="86"/>
    </row>
    <row r="186" spans="1:7" ht="15" customHeight="1">
      <c r="A186" s="202" t="s">
        <v>39</v>
      </c>
      <c r="B186" s="158" t="s">
        <v>143</v>
      </c>
      <c r="C186" s="158"/>
      <c r="D186" s="175">
        <f>RückstellungenBR2023!D24+RückstellungenBR2023!D29+RückstellungenBR2023!D31</f>
        <v>0</v>
      </c>
      <c r="E186" s="175">
        <f>RückstellungenBR2023!E24+RückstellungenBR2023!E29+RückstellungenBR2023!E31</f>
        <v>0</v>
      </c>
      <c r="F186" s="175">
        <f>RückstellungenBR2023!F24+RückstellungenBR2023!F29+RückstellungenBR2023!F31</f>
        <v>0</v>
      </c>
      <c r="G186" s="5">
        <f>SUM(D186:F186)</f>
        <v>0</v>
      </c>
    </row>
    <row r="187" spans="1:7" ht="15" customHeight="1">
      <c r="A187" s="202"/>
      <c r="B187" s="158" t="s">
        <v>144</v>
      </c>
      <c r="C187" s="158"/>
      <c r="D187" s="45"/>
      <c r="E187" s="75"/>
      <c r="F187" s="44"/>
      <c r="G187" s="86"/>
    </row>
    <row r="188" spans="1:7" ht="15" customHeight="1">
      <c r="A188" s="202"/>
      <c r="B188" s="158"/>
      <c r="C188" s="158"/>
      <c r="D188" s="45"/>
      <c r="E188" s="75"/>
      <c r="F188" s="44"/>
      <c r="G188" s="86"/>
    </row>
    <row r="189" spans="1:7" ht="15" customHeight="1">
      <c r="A189" s="202" t="s">
        <v>40</v>
      </c>
      <c r="B189" s="158" t="s">
        <v>104</v>
      </c>
      <c r="C189" s="158"/>
      <c r="D189" s="16">
        <v>0</v>
      </c>
      <c r="E189" s="16">
        <v>0</v>
      </c>
      <c r="F189" s="16">
        <v>0</v>
      </c>
      <c r="G189" s="5">
        <f>SUM(D189:F189)</f>
        <v>0</v>
      </c>
    </row>
    <row r="190" spans="1:7" ht="15" customHeight="1">
      <c r="A190" s="202"/>
      <c r="B190" s="158" t="s">
        <v>145</v>
      </c>
      <c r="C190" s="158"/>
      <c r="D190" s="45"/>
      <c r="E190" s="75"/>
      <c r="F190" s="44"/>
      <c r="G190" s="86"/>
    </row>
    <row r="191" spans="1:7" ht="15" customHeight="1">
      <c r="A191" s="202"/>
      <c r="B191" s="158"/>
      <c r="C191" s="158"/>
      <c r="D191" s="45"/>
      <c r="E191" s="75"/>
      <c r="F191" s="44"/>
      <c r="G191" s="86"/>
    </row>
    <row r="192" spans="1:7" ht="30" customHeight="1">
      <c r="A192" s="247" t="s">
        <v>41</v>
      </c>
      <c r="B192" s="193" t="s">
        <v>146</v>
      </c>
      <c r="C192" s="193"/>
      <c r="D192" s="8">
        <f>D186+D189</f>
        <v>0</v>
      </c>
      <c r="E192" s="8">
        <f>E186+E189</f>
        <v>0</v>
      </c>
      <c r="F192" s="8">
        <f>F186+F189</f>
        <v>0</v>
      </c>
      <c r="G192" s="8">
        <f>SUM(D192:F192)</f>
        <v>0</v>
      </c>
    </row>
    <row r="193" spans="1:7" ht="15" customHeight="1">
      <c r="A193" s="202"/>
      <c r="B193" s="158"/>
      <c r="C193" s="158"/>
      <c r="D193" s="45"/>
      <c r="E193" s="75"/>
      <c r="F193" s="44"/>
      <c r="G193" s="86"/>
    </row>
    <row r="194" spans="1:7" ht="16" customHeight="1">
      <c r="A194" s="126" t="s">
        <v>46</v>
      </c>
      <c r="B194" s="62" t="s">
        <v>109</v>
      </c>
      <c r="C194" s="62"/>
      <c r="D194" s="45"/>
      <c r="E194" s="75"/>
      <c r="F194" s="44"/>
      <c r="G194" s="86"/>
    </row>
    <row r="195" spans="1:7" ht="15" customHeight="1">
      <c r="A195" s="202"/>
      <c r="B195" s="158"/>
      <c r="C195" s="158"/>
      <c r="D195" s="45"/>
      <c r="E195" s="75"/>
      <c r="F195" s="44"/>
      <c r="G195" s="86"/>
    </row>
    <row r="196" spans="1:7" ht="15" customHeight="1">
      <c r="A196" s="202" t="s">
        <v>158</v>
      </c>
      <c r="B196" s="158" t="s">
        <v>148</v>
      </c>
      <c r="C196" s="158"/>
      <c r="D196" s="45"/>
      <c r="E196" s="75"/>
      <c r="F196" s="44"/>
      <c r="G196" s="86"/>
    </row>
    <row r="197" spans="1:7" ht="15" customHeight="1">
      <c r="A197" s="202"/>
      <c r="B197" s="158"/>
      <c r="C197" s="158"/>
      <c r="D197" s="45"/>
      <c r="E197" s="75"/>
      <c r="F197" s="44"/>
      <c r="G197" s="86"/>
    </row>
    <row r="198" spans="1:7" ht="15" customHeight="1">
      <c r="A198" s="202" t="s">
        <v>42</v>
      </c>
      <c r="B198" s="158" t="s">
        <v>115</v>
      </c>
      <c r="C198" s="158"/>
      <c r="D198" s="16">
        <v>0</v>
      </c>
      <c r="E198" s="16">
        <v>0</v>
      </c>
      <c r="F198" s="16">
        <v>0</v>
      </c>
      <c r="G198" s="5">
        <f>SUM(D198:F198)</f>
        <v>0</v>
      </c>
    </row>
    <row r="199" spans="1:7" ht="15" customHeight="1">
      <c r="A199" s="202"/>
      <c r="B199" s="158"/>
      <c r="C199" s="158"/>
      <c r="D199" s="76"/>
      <c r="E199" s="76"/>
      <c r="F199" s="76"/>
      <c r="G199" s="76"/>
    </row>
    <row r="200" spans="1:7" ht="15" customHeight="1">
      <c r="A200" s="202" t="s">
        <v>43</v>
      </c>
      <c r="B200" s="158" t="s">
        <v>116</v>
      </c>
      <c r="C200" s="158"/>
      <c r="D200" s="16">
        <v>0</v>
      </c>
      <c r="E200" s="16">
        <v>0</v>
      </c>
      <c r="F200" s="16">
        <v>0</v>
      </c>
      <c r="G200" s="5">
        <f>SUM(D200:F200)</f>
        <v>0</v>
      </c>
    </row>
    <row r="201" spans="1:7" ht="15" customHeight="1">
      <c r="A201" s="202"/>
      <c r="B201" s="158"/>
      <c r="C201" s="158"/>
      <c r="D201" s="45"/>
      <c r="E201" s="75"/>
      <c r="F201" s="44"/>
      <c r="G201" s="86"/>
    </row>
    <row r="202" spans="1:7" ht="15" customHeight="1">
      <c r="A202" s="202" t="s">
        <v>44</v>
      </c>
      <c r="B202" s="158" t="s">
        <v>159</v>
      </c>
      <c r="C202" s="158"/>
      <c r="D202" s="16">
        <v>0</v>
      </c>
      <c r="E202" s="16">
        <v>0</v>
      </c>
      <c r="F202" s="16">
        <v>0</v>
      </c>
      <c r="G202" s="5">
        <f>SUM(D202:F202)</f>
        <v>0</v>
      </c>
    </row>
    <row r="203" spans="1:7" ht="15" customHeight="1">
      <c r="A203" s="202"/>
      <c r="B203" s="158" t="s">
        <v>160</v>
      </c>
      <c r="C203" s="158"/>
      <c r="D203" s="45"/>
      <c r="E203" s="75"/>
      <c r="F203" s="44"/>
      <c r="G203" s="86"/>
    </row>
    <row r="204" spans="1:7" ht="15" customHeight="1">
      <c r="A204" s="202"/>
      <c r="B204" s="158" t="s">
        <v>161</v>
      </c>
      <c r="C204" s="158"/>
      <c r="D204" s="45"/>
      <c r="E204" s="75"/>
      <c r="F204" s="44"/>
      <c r="G204" s="86"/>
    </row>
    <row r="205" spans="1:7" ht="15" customHeight="1">
      <c r="A205" s="202"/>
      <c r="B205" s="158"/>
      <c r="C205" s="158"/>
      <c r="D205" s="45"/>
      <c r="E205" s="75"/>
      <c r="F205" s="44"/>
      <c r="G205" s="86"/>
    </row>
    <row r="206" spans="1:7" ht="15" customHeight="1">
      <c r="A206" s="202" t="s">
        <v>45</v>
      </c>
      <c r="B206" s="158" t="s">
        <v>149</v>
      </c>
      <c r="C206" s="158"/>
      <c r="D206" s="11">
        <f>D325+D327</f>
        <v>0</v>
      </c>
      <c r="E206" s="11">
        <f>E325+E327</f>
        <v>0</v>
      </c>
      <c r="F206" s="11">
        <f>F325+F327</f>
        <v>0</v>
      </c>
      <c r="G206" s="11">
        <f>SUM(D206:F206)</f>
        <v>0</v>
      </c>
    </row>
    <row r="207" spans="1:7" ht="15" customHeight="1">
      <c r="A207" s="202"/>
      <c r="B207" s="158" t="s">
        <v>150</v>
      </c>
      <c r="C207" s="158"/>
      <c r="D207" s="45"/>
      <c r="E207" s="75"/>
      <c r="F207" s="44"/>
      <c r="G207" s="86"/>
    </row>
    <row r="208" spans="1:7" ht="15" customHeight="1">
      <c r="A208" s="202"/>
      <c r="B208" s="158"/>
      <c r="C208" s="158"/>
      <c r="D208" s="45"/>
      <c r="E208" s="75"/>
      <c r="F208" s="44"/>
      <c r="G208" s="86"/>
    </row>
    <row r="209" spans="1:7" ht="30" customHeight="1">
      <c r="A209" s="247" t="s">
        <v>46</v>
      </c>
      <c r="B209" s="193" t="s">
        <v>151</v>
      </c>
      <c r="C209" s="193"/>
      <c r="D209" s="8">
        <f>D198+D200+D202+D206</f>
        <v>0</v>
      </c>
      <c r="E209" s="8">
        <f>E198+E200+E202+E206</f>
        <v>0</v>
      </c>
      <c r="F209" s="8">
        <f>F198+F200+F202+F206</f>
        <v>0</v>
      </c>
      <c r="G209" s="8">
        <f>SUM(D209:F209)</f>
        <v>0</v>
      </c>
    </row>
    <row r="210" spans="1:7" ht="15" customHeight="1">
      <c r="A210" s="202"/>
      <c r="B210" s="158"/>
      <c r="C210" s="158"/>
      <c r="D210" s="45"/>
      <c r="E210" s="75"/>
      <c r="F210" s="44"/>
      <c r="G210" s="86"/>
    </row>
    <row r="211" spans="1:7" ht="30" customHeight="1">
      <c r="A211" s="126" t="s">
        <v>47</v>
      </c>
      <c r="B211" s="62" t="s">
        <v>162</v>
      </c>
      <c r="C211" s="62"/>
      <c r="D211" s="10">
        <f>D192-D209</f>
        <v>0</v>
      </c>
      <c r="E211" s="10">
        <f>E192-E209</f>
        <v>0</v>
      </c>
      <c r="F211" s="10">
        <f>F192-F209</f>
        <v>0</v>
      </c>
      <c r="G211" s="10">
        <f>SUM(D211:F211)</f>
        <v>0</v>
      </c>
    </row>
    <row r="212" spans="1:7" ht="15" customHeight="1">
      <c r="A212" s="250"/>
      <c r="B212" s="62" t="s">
        <v>163</v>
      </c>
      <c r="C212" s="62"/>
      <c r="D212" s="80"/>
      <c r="E212" s="94"/>
      <c r="F212" s="94"/>
      <c r="G212" s="95"/>
    </row>
    <row r="213" spans="1:7" ht="15" customHeight="1">
      <c r="A213" s="250"/>
      <c r="B213" s="62" t="s">
        <v>123</v>
      </c>
      <c r="C213" s="62"/>
      <c r="D213" s="45"/>
      <c r="E213" s="44"/>
      <c r="F213" s="44"/>
      <c r="G213" s="87"/>
    </row>
    <row r="214" spans="1:7" ht="15" customHeight="1">
      <c r="A214" s="251"/>
      <c r="B214" s="121" t="s">
        <v>164</v>
      </c>
      <c r="C214" s="164"/>
      <c r="D214" s="79"/>
      <c r="E214" s="77"/>
      <c r="F214" s="77"/>
      <c r="G214" s="88"/>
    </row>
    <row r="215" spans="1:7" ht="15" customHeight="1">
      <c r="A215" s="157"/>
      <c r="B215" s="158"/>
      <c r="C215" s="158"/>
      <c r="D215" s="44"/>
      <c r="E215" s="44"/>
      <c r="F215" s="44"/>
      <c r="G215" s="44"/>
    </row>
    <row r="216" spans="1:7" ht="15" customHeight="1">
      <c r="A216" s="157"/>
      <c r="B216" s="158"/>
      <c r="C216" s="158"/>
      <c r="D216" s="44"/>
      <c r="E216" s="44"/>
      <c r="F216" s="44"/>
      <c r="G216" s="44"/>
    </row>
    <row r="217" spans="1:7" ht="27.25" customHeight="1">
      <c r="B217" s="158"/>
      <c r="C217" s="158"/>
      <c r="D217" s="24"/>
      <c r="E217" s="57" t="s">
        <v>215</v>
      </c>
      <c r="F217" s="58"/>
      <c r="G217" s="17" t="str">
        <f>$G$1</f>
        <v>XX.XX.2025</v>
      </c>
    </row>
    <row r="218" spans="1:7" ht="22.4" customHeight="1">
      <c r="A218" s="238" t="s">
        <v>211</v>
      </c>
      <c r="B218" s="158"/>
      <c r="C218" s="158"/>
      <c r="D218" s="24"/>
      <c r="E218" s="26" t="s">
        <v>213</v>
      </c>
      <c r="F218" s="26"/>
      <c r="G218" s="13">
        <f>$G$2</f>
        <v>2024</v>
      </c>
    </row>
    <row r="219" spans="1:7" ht="17.5" customHeight="1">
      <c r="B219" s="158"/>
      <c r="C219" s="158"/>
      <c r="D219" s="24"/>
      <c r="E219" s="27" t="s">
        <v>217</v>
      </c>
      <c r="F219" s="27"/>
      <c r="G219" s="26" t="s">
        <v>165</v>
      </c>
    </row>
    <row r="220" spans="1:7" ht="45" customHeight="1">
      <c r="A220" s="160" t="s">
        <v>212</v>
      </c>
      <c r="B220" s="161"/>
      <c r="C220" s="161"/>
      <c r="D220" s="282" t="str">
        <f>$D$4</f>
        <v>Versicherer</v>
      </c>
      <c r="E220" s="282"/>
      <c r="F220" s="282"/>
      <c r="G220" s="282"/>
    </row>
    <row r="221" spans="1:7" ht="5.9" customHeight="1">
      <c r="A221" s="239"/>
      <c r="B221" s="194"/>
      <c r="C221" s="240"/>
      <c r="D221" s="225"/>
      <c r="E221" s="60"/>
      <c r="F221" s="40"/>
      <c r="G221" s="233"/>
    </row>
    <row r="222" spans="1:7" ht="15" customHeight="1">
      <c r="A222" s="162"/>
      <c r="B222" s="158"/>
      <c r="C222" s="163"/>
      <c r="D222" s="37" t="s">
        <v>0</v>
      </c>
      <c r="E222" s="61" t="s">
        <v>1</v>
      </c>
      <c r="F222" s="36" t="s">
        <v>2</v>
      </c>
      <c r="G222" s="104" t="s">
        <v>3</v>
      </c>
    </row>
    <row r="223" spans="1:7" ht="15" customHeight="1">
      <c r="A223" s="162"/>
      <c r="B223" s="158"/>
      <c r="C223" s="163"/>
      <c r="D223" s="37" t="s">
        <v>99</v>
      </c>
      <c r="E223" s="61" t="s">
        <v>99</v>
      </c>
      <c r="F223" s="36" t="s">
        <v>99</v>
      </c>
      <c r="G223" s="104" t="s">
        <v>99</v>
      </c>
    </row>
    <row r="224" spans="1:7" ht="5.9" customHeight="1">
      <c r="A224" s="241"/>
      <c r="B224" s="164"/>
      <c r="C224" s="165"/>
      <c r="D224" s="220"/>
      <c r="E224" s="221"/>
      <c r="F224" s="222"/>
      <c r="G224" s="182"/>
    </row>
    <row r="225" spans="1:7" ht="11.15" customHeight="1">
      <c r="B225" s="158"/>
      <c r="C225" s="158"/>
      <c r="D225" s="24"/>
      <c r="E225" s="24"/>
      <c r="F225" s="24"/>
      <c r="G225" s="33"/>
    </row>
    <row r="226" spans="1:7" ht="15" customHeight="1">
      <c r="A226" s="245"/>
      <c r="B226" s="167"/>
      <c r="C226" s="167"/>
      <c r="D226" s="223"/>
      <c r="E226" s="224"/>
      <c r="F226" s="94"/>
      <c r="G226" s="113"/>
    </row>
    <row r="227" spans="1:7" ht="18" customHeight="1">
      <c r="A227" s="246" t="s">
        <v>57</v>
      </c>
      <c r="B227" s="169" t="s">
        <v>140</v>
      </c>
      <c r="C227" s="169"/>
      <c r="D227" s="45"/>
      <c r="E227" s="75"/>
      <c r="F227" s="44"/>
      <c r="G227" s="86"/>
    </row>
    <row r="228" spans="1:7" ht="18" customHeight="1">
      <c r="A228" s="250"/>
      <c r="B228" s="169" t="s">
        <v>141</v>
      </c>
      <c r="C228" s="169"/>
      <c r="D228" s="45"/>
      <c r="E228" s="75"/>
      <c r="F228" s="44"/>
      <c r="G228" s="86"/>
    </row>
    <row r="229" spans="1:7" ht="15" customHeight="1">
      <c r="A229" s="202"/>
      <c r="B229" s="158"/>
      <c r="C229" s="158"/>
      <c r="D229" s="45"/>
      <c r="E229" s="75"/>
      <c r="F229" s="44"/>
      <c r="G229" s="86"/>
    </row>
    <row r="230" spans="1:7" ht="16" customHeight="1">
      <c r="A230" s="126" t="s">
        <v>56</v>
      </c>
      <c r="B230" s="62" t="s">
        <v>156</v>
      </c>
      <c r="C230" s="62"/>
      <c r="D230" s="45"/>
      <c r="E230" s="75"/>
      <c r="F230" s="44"/>
      <c r="G230" s="86"/>
    </row>
    <row r="231" spans="1:7" ht="16" customHeight="1">
      <c r="A231" s="126"/>
      <c r="B231" s="62" t="s">
        <v>166</v>
      </c>
      <c r="C231" s="62"/>
      <c r="D231" s="45"/>
      <c r="E231" s="75"/>
      <c r="F231" s="44"/>
      <c r="G231" s="86"/>
    </row>
    <row r="232" spans="1:7" ht="15" customHeight="1">
      <c r="A232" s="202"/>
      <c r="B232" s="158"/>
      <c r="C232" s="158"/>
      <c r="D232" s="45"/>
      <c r="E232" s="75"/>
      <c r="F232" s="44"/>
      <c r="G232" s="86"/>
    </row>
    <row r="233" spans="1:7" ht="16" customHeight="1">
      <c r="A233" s="126" t="s">
        <v>51</v>
      </c>
      <c r="B233" s="62" t="s">
        <v>101</v>
      </c>
      <c r="C233" s="62"/>
      <c r="D233" s="45"/>
      <c r="E233" s="75"/>
      <c r="F233" s="44"/>
      <c r="G233" s="86"/>
    </row>
    <row r="234" spans="1:7" ht="15" customHeight="1">
      <c r="A234" s="202"/>
      <c r="B234" s="158"/>
      <c r="C234" s="158"/>
      <c r="D234" s="45"/>
      <c r="E234" s="75"/>
      <c r="F234" s="44"/>
      <c r="G234" s="86"/>
    </row>
    <row r="235" spans="1:7" ht="15" customHeight="1">
      <c r="A235" s="202" t="s">
        <v>48</v>
      </c>
      <c r="B235" s="158" t="s">
        <v>167</v>
      </c>
      <c r="C235" s="158"/>
      <c r="D235" s="175">
        <f>RückstellungenBR2023!D34+RückstellungenBR2023!D39+RückstellungenBR2023!D41</f>
        <v>0</v>
      </c>
      <c r="E235" s="175">
        <f>RückstellungenBR2023!E34+RückstellungenBR2023!E39+RückstellungenBR2023!E41</f>
        <v>0</v>
      </c>
      <c r="F235" s="175">
        <f>RückstellungenBR2023!F34+RückstellungenBR2023!F39+RückstellungenBR2023!F41</f>
        <v>0</v>
      </c>
      <c r="G235" s="5">
        <f>SUM(D235:F235)</f>
        <v>0</v>
      </c>
    </row>
    <row r="236" spans="1:7" ht="15" customHeight="1">
      <c r="A236" s="202"/>
      <c r="B236" s="158" t="s">
        <v>144</v>
      </c>
      <c r="C236" s="158"/>
      <c r="D236" s="45"/>
      <c r="E236" s="75"/>
      <c r="F236" s="44"/>
      <c r="G236" s="86"/>
    </row>
    <row r="237" spans="1:7" ht="15" customHeight="1">
      <c r="A237" s="202"/>
      <c r="B237" s="158"/>
      <c r="C237" s="158"/>
      <c r="D237" s="45"/>
      <c r="E237" s="75"/>
      <c r="F237" s="44"/>
      <c r="G237" s="86"/>
    </row>
    <row r="238" spans="1:7" ht="15" customHeight="1">
      <c r="A238" s="202" t="s">
        <v>49</v>
      </c>
      <c r="B238" s="158" t="s">
        <v>159</v>
      </c>
      <c r="C238" s="158"/>
      <c r="D238" s="5">
        <f>D202</f>
        <v>0</v>
      </c>
      <c r="E238" s="5">
        <f>E202</f>
        <v>0</v>
      </c>
      <c r="F238" s="5">
        <f>F202</f>
        <v>0</v>
      </c>
      <c r="G238" s="5">
        <f>SUM(D238:F238)</f>
        <v>0</v>
      </c>
    </row>
    <row r="239" spans="1:7" ht="15" customHeight="1">
      <c r="A239" s="202"/>
      <c r="B239" s="158" t="s">
        <v>160</v>
      </c>
      <c r="C239" s="158"/>
      <c r="D239" s="45"/>
      <c r="E239" s="75"/>
      <c r="F239" s="44"/>
      <c r="G239" s="86"/>
    </row>
    <row r="240" spans="1:7" ht="15" customHeight="1">
      <c r="A240" s="202"/>
      <c r="B240" s="158" t="s">
        <v>161</v>
      </c>
      <c r="C240" s="158"/>
      <c r="D240" s="45"/>
      <c r="E240" s="75"/>
      <c r="F240" s="44"/>
      <c r="G240" s="86"/>
    </row>
    <row r="241" spans="1:7" ht="15" customHeight="1">
      <c r="A241" s="202"/>
      <c r="B241" s="158"/>
      <c r="C241" s="158"/>
      <c r="D241" s="45"/>
      <c r="E241" s="75"/>
      <c r="F241" s="44"/>
      <c r="G241" s="86"/>
    </row>
    <row r="242" spans="1:7" ht="15" customHeight="1">
      <c r="A242" s="202" t="s">
        <v>50</v>
      </c>
      <c r="B242" s="158" t="s">
        <v>322</v>
      </c>
      <c r="C242" s="158"/>
      <c r="D242" s="11">
        <f>D402+D409</f>
        <v>0</v>
      </c>
      <c r="E242" s="11">
        <f>E402+E409</f>
        <v>0</v>
      </c>
      <c r="F242" s="11">
        <f>F402+F409</f>
        <v>0</v>
      </c>
      <c r="G242" s="5">
        <f>SUM(D242:F242)</f>
        <v>0</v>
      </c>
    </row>
    <row r="243" spans="1:7" ht="15" customHeight="1">
      <c r="A243" s="202"/>
      <c r="B243" s="158" t="s">
        <v>168</v>
      </c>
      <c r="C243" s="158"/>
      <c r="D243" s="45"/>
      <c r="E243" s="75"/>
      <c r="F243" s="44"/>
      <c r="G243" s="86"/>
    </row>
    <row r="244" spans="1:7" ht="15" customHeight="1">
      <c r="A244" s="202"/>
      <c r="B244" s="158"/>
      <c r="C244" s="158"/>
      <c r="D244" s="45"/>
      <c r="E244" s="75"/>
      <c r="F244" s="44"/>
      <c r="G244" s="86"/>
    </row>
    <row r="245" spans="1:7" ht="15" customHeight="1">
      <c r="A245" s="263" t="s">
        <v>210</v>
      </c>
      <c r="B245" s="275" t="s">
        <v>327</v>
      </c>
      <c r="C245" s="273"/>
      <c r="D245" s="11">
        <f>RückstellungenBR2023!D48</f>
        <v>0</v>
      </c>
      <c r="E245" s="11">
        <f>RückstellungenBR2023!E48</f>
        <v>0</v>
      </c>
      <c r="F245" s="11">
        <f>RückstellungenBR2023!F48</f>
        <v>0</v>
      </c>
      <c r="G245" s="5">
        <f>SUM(D245:F245)</f>
        <v>0</v>
      </c>
    </row>
    <row r="246" spans="1:7" ht="15" customHeight="1">
      <c r="A246" s="263"/>
      <c r="B246" s="273" t="s">
        <v>329</v>
      </c>
      <c r="C246" s="273"/>
      <c r="D246" s="45"/>
      <c r="E246" s="75"/>
      <c r="F246" s="44"/>
      <c r="G246" s="78"/>
    </row>
    <row r="247" spans="1:7" ht="30" customHeight="1">
      <c r="A247" s="247" t="s">
        <v>51</v>
      </c>
      <c r="B247" s="193" t="s">
        <v>146</v>
      </c>
      <c r="C247" s="193"/>
      <c r="D247" s="8">
        <f>D235+D238+D242+D245</f>
        <v>0</v>
      </c>
      <c r="E247" s="8">
        <f>E235+E238+E242+E245</f>
        <v>0</v>
      </c>
      <c r="F247" s="8">
        <f>F235+F238+F242+F245</f>
        <v>0</v>
      </c>
      <c r="G247" s="8">
        <f>SUM(D247:F247)</f>
        <v>0</v>
      </c>
    </row>
    <row r="248" spans="1:7" ht="15" customHeight="1">
      <c r="A248" s="202"/>
      <c r="B248" s="158"/>
      <c r="C248" s="158"/>
      <c r="D248" s="45"/>
      <c r="E248" s="75"/>
      <c r="F248" s="44"/>
      <c r="G248" s="113"/>
    </row>
    <row r="249" spans="1:7" ht="16" customHeight="1">
      <c r="A249" s="126" t="s">
        <v>55</v>
      </c>
      <c r="B249" s="62" t="s">
        <v>109</v>
      </c>
      <c r="C249" s="62"/>
      <c r="D249" s="45"/>
      <c r="E249" s="75"/>
      <c r="F249" s="44"/>
      <c r="G249" s="86"/>
    </row>
    <row r="250" spans="1:7" ht="15" customHeight="1">
      <c r="A250" s="202"/>
      <c r="B250" s="158"/>
      <c r="C250" s="158"/>
      <c r="D250" s="45"/>
      <c r="E250" s="75"/>
      <c r="F250" s="44"/>
      <c r="G250" s="86"/>
    </row>
    <row r="251" spans="1:7" ht="15" customHeight="1">
      <c r="A251" s="202" t="s">
        <v>169</v>
      </c>
      <c r="B251" s="158" t="s">
        <v>148</v>
      </c>
      <c r="C251" s="158"/>
      <c r="D251" s="45"/>
      <c r="E251" s="75"/>
      <c r="F251" s="44"/>
      <c r="G251" s="86"/>
    </row>
    <row r="252" spans="1:7" ht="15" customHeight="1">
      <c r="A252" s="202"/>
      <c r="B252" s="158"/>
      <c r="C252" s="158"/>
      <c r="D252" s="45"/>
      <c r="E252" s="75"/>
      <c r="F252" s="44"/>
      <c r="G252" s="86"/>
    </row>
    <row r="253" spans="1:7" ht="15" customHeight="1">
      <c r="A253" s="202" t="s">
        <v>52</v>
      </c>
      <c r="B253" s="158" t="s">
        <v>115</v>
      </c>
      <c r="C253" s="158"/>
      <c r="D253" s="16">
        <v>0</v>
      </c>
      <c r="E253" s="16">
        <v>0</v>
      </c>
      <c r="F253" s="16">
        <v>0</v>
      </c>
      <c r="G253" s="5">
        <f>SUM(D253:F253)</f>
        <v>0</v>
      </c>
    </row>
    <row r="254" spans="1:7" ht="15" customHeight="1">
      <c r="A254" s="202"/>
      <c r="B254" s="158"/>
      <c r="C254" s="158"/>
      <c r="D254" s="45"/>
      <c r="E254" s="75"/>
      <c r="F254" s="44"/>
      <c r="G254" s="86"/>
    </row>
    <row r="255" spans="1:7" ht="15" customHeight="1">
      <c r="A255" s="202" t="s">
        <v>53</v>
      </c>
      <c r="B255" s="158" t="s">
        <v>116</v>
      </c>
      <c r="C255" s="158"/>
      <c r="D255" s="16">
        <v>0</v>
      </c>
      <c r="E255" s="16">
        <v>0</v>
      </c>
      <c r="F255" s="16">
        <v>0</v>
      </c>
      <c r="G255" s="5">
        <f>SUM(D255:F255)</f>
        <v>0</v>
      </c>
    </row>
    <row r="256" spans="1:7" ht="15" customHeight="1">
      <c r="A256" s="202"/>
      <c r="B256" s="158"/>
      <c r="C256" s="158"/>
      <c r="D256" s="45"/>
      <c r="E256" s="75"/>
      <c r="F256" s="44"/>
      <c r="G256" s="86"/>
    </row>
    <row r="257" spans="1:7" ht="15" customHeight="1">
      <c r="A257" s="202" t="s">
        <v>54</v>
      </c>
      <c r="B257" s="158" t="s">
        <v>170</v>
      </c>
      <c r="C257" s="158"/>
      <c r="D257" s="11">
        <f>D335+D337</f>
        <v>0</v>
      </c>
      <c r="E257" s="11">
        <f>E335+E337</f>
        <v>0</v>
      </c>
      <c r="F257" s="11">
        <f>F335+F337</f>
        <v>0</v>
      </c>
      <c r="G257" s="11">
        <f>SUM(D257:F257)</f>
        <v>0</v>
      </c>
    </row>
    <row r="258" spans="1:7" ht="15" customHeight="1">
      <c r="A258" s="202"/>
      <c r="B258" s="158" t="s">
        <v>171</v>
      </c>
      <c r="C258" s="158"/>
      <c r="D258" s="45"/>
      <c r="E258" s="75"/>
      <c r="F258" s="44"/>
      <c r="G258" s="86"/>
    </row>
    <row r="259" spans="1:7" ht="15" customHeight="1">
      <c r="A259" s="202"/>
      <c r="B259" s="158" t="s">
        <v>161</v>
      </c>
      <c r="C259" s="158"/>
      <c r="D259" s="45"/>
      <c r="E259" s="75"/>
      <c r="F259" s="44"/>
      <c r="G259" s="86"/>
    </row>
    <row r="260" spans="1:7" ht="15" customHeight="1">
      <c r="A260" s="202"/>
      <c r="B260" s="158"/>
      <c r="C260" s="158"/>
      <c r="D260" s="45"/>
      <c r="E260" s="75"/>
      <c r="F260" s="44"/>
      <c r="G260" s="86"/>
    </row>
    <row r="261" spans="1:7" ht="15" customHeight="1">
      <c r="A261" s="263" t="s">
        <v>326</v>
      </c>
      <c r="B261" s="273" t="s">
        <v>327</v>
      </c>
      <c r="C261" s="273"/>
      <c r="D261" s="11">
        <f>+D344</f>
        <v>0</v>
      </c>
      <c r="E261" s="11">
        <f t="shared" ref="E261:F261" si="1">+E344</f>
        <v>0</v>
      </c>
      <c r="F261" s="11">
        <f t="shared" si="1"/>
        <v>0</v>
      </c>
      <c r="G261" s="5">
        <f>SUM(D261:F261)</f>
        <v>0</v>
      </c>
    </row>
    <row r="262" spans="1:7" ht="15" customHeight="1">
      <c r="A262" s="263"/>
      <c r="B262" s="273" t="s">
        <v>330</v>
      </c>
      <c r="C262" s="273"/>
      <c r="D262" s="45"/>
      <c r="E262" s="75"/>
      <c r="F262" s="44"/>
      <c r="G262" s="86"/>
    </row>
    <row r="263" spans="1:7" ht="15" customHeight="1">
      <c r="A263" s="202"/>
      <c r="B263" s="158"/>
      <c r="C263" s="158"/>
      <c r="D263" s="45"/>
      <c r="E263" s="75"/>
      <c r="F263" s="44"/>
      <c r="G263" s="78"/>
    </row>
    <row r="264" spans="1:7" ht="30" customHeight="1">
      <c r="A264" s="247" t="s">
        <v>55</v>
      </c>
      <c r="B264" s="193" t="s">
        <v>151</v>
      </c>
      <c r="C264" s="193"/>
      <c r="D264" s="8">
        <f>D253+D255+D257+D261</f>
        <v>0</v>
      </c>
      <c r="E264" s="8">
        <f t="shared" ref="E264:F264" si="2">E253+E255+E257+E261</f>
        <v>0</v>
      </c>
      <c r="F264" s="8">
        <f t="shared" si="2"/>
        <v>0</v>
      </c>
      <c r="G264" s="8">
        <f>SUM(D264:F264)</f>
        <v>0</v>
      </c>
    </row>
    <row r="265" spans="1:7" ht="15" customHeight="1">
      <c r="A265" s="202"/>
      <c r="B265" s="158"/>
      <c r="C265" s="158"/>
      <c r="D265" s="45"/>
      <c r="E265" s="75"/>
      <c r="F265" s="44"/>
      <c r="G265" s="113"/>
    </row>
    <row r="266" spans="1:7" ht="30" customHeight="1">
      <c r="A266" s="117" t="s">
        <v>56</v>
      </c>
      <c r="B266" s="118" t="s">
        <v>162</v>
      </c>
      <c r="C266" s="118"/>
      <c r="D266" s="10">
        <f>D247-D264</f>
        <v>0</v>
      </c>
      <c r="E266" s="10">
        <f>E247-E264</f>
        <v>0</v>
      </c>
      <c r="F266" s="10">
        <f>F247-F264</f>
        <v>0</v>
      </c>
      <c r="G266" s="8">
        <f>SUM(D266:F266)</f>
        <v>0</v>
      </c>
    </row>
    <row r="267" spans="1:7" s="56" customFormat="1" ht="15" customHeight="1">
      <c r="A267" s="242"/>
      <c r="B267" s="62" t="s">
        <v>163</v>
      </c>
      <c r="C267" s="62"/>
      <c r="D267" s="68"/>
      <c r="E267" s="69"/>
      <c r="F267" s="69"/>
      <c r="G267" s="70"/>
    </row>
    <row r="268" spans="1:7" s="56" customFormat="1" ht="15" customHeight="1">
      <c r="A268" s="242"/>
      <c r="B268" s="62" t="s">
        <v>124</v>
      </c>
      <c r="C268" s="62"/>
      <c r="D268" s="81"/>
      <c r="E268" s="82"/>
      <c r="F268" s="82"/>
      <c r="G268" s="83"/>
    </row>
    <row r="269" spans="1:7" s="56" customFormat="1" ht="15" customHeight="1">
      <c r="A269" s="249"/>
      <c r="B269" s="121" t="s">
        <v>172</v>
      </c>
      <c r="C269" s="121"/>
      <c r="D269" s="71"/>
      <c r="E269" s="72"/>
      <c r="F269" s="72"/>
      <c r="G269" s="73"/>
    </row>
    <row r="270" spans="1:7" ht="15" customHeight="1">
      <c r="A270" s="157"/>
      <c r="B270" s="158"/>
      <c r="C270" s="158"/>
      <c r="D270" s="44"/>
      <c r="E270" s="44"/>
      <c r="F270" s="44"/>
      <c r="G270" s="44"/>
    </row>
    <row r="271" spans="1:7" ht="15" customHeight="1">
      <c r="A271" s="157"/>
      <c r="B271" s="158"/>
      <c r="C271" s="158"/>
      <c r="D271" s="44"/>
      <c r="E271" s="44"/>
      <c r="F271" s="44"/>
      <c r="G271" s="44"/>
    </row>
    <row r="272" spans="1:7" ht="27.25" customHeight="1">
      <c r="A272" s="157"/>
      <c r="B272" s="158"/>
      <c r="C272" s="158"/>
      <c r="D272" s="23"/>
      <c r="E272" s="57" t="s">
        <v>215</v>
      </c>
      <c r="F272" s="58"/>
      <c r="G272" s="17" t="str">
        <f>$G$1</f>
        <v>XX.XX.2025</v>
      </c>
    </row>
    <row r="273" spans="1:7" ht="22.4" customHeight="1">
      <c r="A273" s="159" t="s">
        <v>211</v>
      </c>
      <c r="B273" s="158"/>
      <c r="C273" s="158"/>
      <c r="D273" s="23"/>
      <c r="E273" s="84" t="s">
        <v>213</v>
      </c>
      <c r="F273" s="84"/>
      <c r="G273" s="13">
        <f>$G$2</f>
        <v>2024</v>
      </c>
    </row>
    <row r="274" spans="1:7" ht="17.5" customHeight="1">
      <c r="A274" s="157"/>
      <c r="B274" s="158"/>
      <c r="C274" s="158"/>
      <c r="D274" s="23"/>
      <c r="E274" s="19" t="s">
        <v>217</v>
      </c>
      <c r="F274" s="19"/>
      <c r="G274" s="84" t="s">
        <v>173</v>
      </c>
    </row>
    <row r="275" spans="1:7" ht="45" customHeight="1">
      <c r="A275" s="160" t="s">
        <v>212</v>
      </c>
      <c r="B275" s="161"/>
      <c r="C275" s="161"/>
      <c r="D275" s="282" t="str">
        <f>$D$4</f>
        <v>Versicherer</v>
      </c>
      <c r="E275" s="282"/>
      <c r="F275" s="282"/>
      <c r="G275" s="282"/>
    </row>
    <row r="276" spans="1:7" ht="5.9" customHeight="1">
      <c r="A276" s="162"/>
      <c r="B276" s="158"/>
      <c r="C276" s="163"/>
      <c r="D276" s="32"/>
      <c r="E276" s="85"/>
      <c r="F276" s="31"/>
      <c r="G276" s="102"/>
    </row>
    <row r="277" spans="1:7" ht="15" customHeight="1">
      <c r="A277" s="162"/>
      <c r="B277" s="158"/>
      <c r="C277" s="163"/>
      <c r="D277" s="37" t="s">
        <v>0</v>
      </c>
      <c r="E277" s="61" t="s">
        <v>1</v>
      </c>
      <c r="F277" s="36" t="s">
        <v>2</v>
      </c>
      <c r="G277" s="104" t="s">
        <v>3</v>
      </c>
    </row>
    <row r="278" spans="1:7" ht="15" customHeight="1">
      <c r="A278" s="162"/>
      <c r="B278" s="158"/>
      <c r="C278" s="163"/>
      <c r="D278" s="37" t="s">
        <v>99</v>
      </c>
      <c r="E278" s="61" t="s">
        <v>99</v>
      </c>
      <c r="F278" s="36" t="s">
        <v>99</v>
      </c>
      <c r="G278" s="104" t="s">
        <v>99</v>
      </c>
    </row>
    <row r="279" spans="1:7" ht="5.9" customHeight="1">
      <c r="A279" s="241"/>
      <c r="B279" s="164"/>
      <c r="C279" s="165"/>
      <c r="D279" s="220"/>
      <c r="E279" s="221"/>
      <c r="F279" s="222"/>
      <c r="G279" s="182"/>
    </row>
    <row r="280" spans="1:7" ht="11.15" customHeight="1">
      <c r="B280" s="158"/>
      <c r="C280" s="158"/>
      <c r="D280" s="24"/>
      <c r="E280" s="24"/>
      <c r="F280" s="24"/>
      <c r="G280" s="24"/>
    </row>
    <row r="281" spans="1:7" ht="15" customHeight="1">
      <c r="A281" s="252"/>
      <c r="B281" s="167"/>
      <c r="C281" s="167"/>
      <c r="D281" s="223"/>
      <c r="E281" s="224"/>
      <c r="F281" s="94"/>
      <c r="G281" s="113"/>
    </row>
    <row r="282" spans="1:7" ht="18" customHeight="1">
      <c r="A282" s="242" t="s">
        <v>57</v>
      </c>
      <c r="B282" s="169" t="s">
        <v>174</v>
      </c>
      <c r="C282" s="169"/>
      <c r="D282" s="45"/>
      <c r="E282" s="75"/>
      <c r="F282" s="44"/>
      <c r="G282" s="86"/>
    </row>
    <row r="283" spans="1:7" ht="18" customHeight="1">
      <c r="A283" s="242"/>
      <c r="B283" s="169" t="s">
        <v>175</v>
      </c>
      <c r="C283" s="169"/>
      <c r="D283" s="45"/>
      <c r="E283" s="75"/>
      <c r="F283" s="44"/>
      <c r="G283" s="86"/>
    </row>
    <row r="284" spans="1:7" ht="15" customHeight="1">
      <c r="A284" s="162"/>
      <c r="B284" s="253"/>
      <c r="C284" s="253"/>
      <c r="D284" s="45"/>
      <c r="E284" s="75"/>
      <c r="F284" s="44"/>
      <c r="G284" s="86"/>
    </row>
    <row r="285" spans="1:7" ht="15" customHeight="1">
      <c r="A285" s="162" t="s">
        <v>38</v>
      </c>
      <c r="B285" s="158" t="s">
        <v>176</v>
      </c>
      <c r="C285" s="158"/>
      <c r="D285" s="5">
        <f>D163</f>
        <v>0</v>
      </c>
      <c r="E285" s="5">
        <f>E163</f>
        <v>0</v>
      </c>
      <c r="F285" s="5">
        <f>F163</f>
        <v>0</v>
      </c>
      <c r="G285" s="5">
        <f>SUM(D285:F285)</f>
        <v>0</v>
      </c>
    </row>
    <row r="286" spans="1:7" ht="15" customHeight="1">
      <c r="A286" s="162"/>
      <c r="B286" s="158"/>
      <c r="C286" s="158"/>
      <c r="D286" s="45"/>
      <c r="E286" s="75"/>
      <c r="F286" s="44"/>
      <c r="G286" s="86"/>
    </row>
    <row r="287" spans="1:7" ht="15" customHeight="1">
      <c r="A287" s="162" t="s">
        <v>47</v>
      </c>
      <c r="B287" s="158" t="s">
        <v>177</v>
      </c>
      <c r="C287" s="158"/>
      <c r="D287" s="5">
        <f>D211</f>
        <v>0</v>
      </c>
      <c r="E287" s="5">
        <f>E211</f>
        <v>0</v>
      </c>
      <c r="F287" s="5">
        <f>F211</f>
        <v>0</v>
      </c>
      <c r="G287" s="5">
        <f>SUM(D287:F287)</f>
        <v>0</v>
      </c>
    </row>
    <row r="288" spans="1:7" ht="15" customHeight="1">
      <c r="A288" s="162"/>
      <c r="B288" s="158" t="s">
        <v>123</v>
      </c>
      <c r="C288" s="158"/>
      <c r="D288" s="45"/>
      <c r="E288" s="75"/>
      <c r="F288" s="44"/>
      <c r="G288" s="86"/>
    </row>
    <row r="289" spans="1:7" ht="15" customHeight="1">
      <c r="A289" s="162"/>
      <c r="B289" s="158"/>
      <c r="C289" s="158"/>
      <c r="D289" s="45"/>
      <c r="E289" s="75"/>
      <c r="F289" s="44"/>
      <c r="G289" s="86"/>
    </row>
    <row r="290" spans="1:7" ht="15" customHeight="1">
      <c r="A290" s="162" t="s">
        <v>56</v>
      </c>
      <c r="B290" s="158" t="s">
        <v>177</v>
      </c>
      <c r="C290" s="158"/>
      <c r="D290" s="5">
        <f>D266</f>
        <v>0</v>
      </c>
      <c r="E290" s="5">
        <f>E266</f>
        <v>0</v>
      </c>
      <c r="F290" s="5">
        <f>F266</f>
        <v>0</v>
      </c>
      <c r="G290" s="5">
        <f>SUM(D290:F290)</f>
        <v>0</v>
      </c>
    </row>
    <row r="291" spans="1:7" ht="15" customHeight="1">
      <c r="A291" s="162"/>
      <c r="B291" s="158" t="s">
        <v>124</v>
      </c>
      <c r="C291" s="158"/>
      <c r="D291" s="45"/>
      <c r="E291" s="75"/>
      <c r="F291" s="44"/>
      <c r="G291" s="86"/>
    </row>
    <row r="292" spans="1:7" ht="15" customHeight="1">
      <c r="A292" s="162"/>
      <c r="B292" s="158"/>
      <c r="C292" s="158"/>
      <c r="D292" s="45"/>
      <c r="E292" s="75"/>
      <c r="F292" s="44"/>
      <c r="G292" s="86"/>
    </row>
    <row r="293" spans="1:7" ht="30" customHeight="1">
      <c r="A293" s="117" t="s">
        <v>57</v>
      </c>
      <c r="B293" s="118" t="s">
        <v>178</v>
      </c>
      <c r="C293" s="118"/>
      <c r="D293" s="10">
        <f>D285+D287+D290</f>
        <v>0</v>
      </c>
      <c r="E293" s="10">
        <f t="shared" ref="E293:F293" si="3">E285+E287+E290</f>
        <v>0</v>
      </c>
      <c r="F293" s="10">
        <f t="shared" si="3"/>
        <v>0</v>
      </c>
      <c r="G293" s="8">
        <f>SUM(D293:F293)</f>
        <v>0</v>
      </c>
    </row>
    <row r="294" spans="1:7" ht="17.5" customHeight="1">
      <c r="A294" s="248"/>
      <c r="B294" s="121" t="s">
        <v>337</v>
      </c>
      <c r="C294" s="121"/>
      <c r="D294" s="65"/>
      <c r="E294" s="66"/>
      <c r="F294" s="66"/>
      <c r="G294" s="67"/>
    </row>
    <row r="295" spans="1:7" ht="15" customHeight="1">
      <c r="A295" s="157"/>
      <c r="B295" s="158"/>
      <c r="C295" s="158"/>
      <c r="D295" s="44"/>
      <c r="E295" s="44"/>
      <c r="F295" s="44"/>
      <c r="G295" s="44"/>
    </row>
    <row r="296" spans="1:7" ht="15" customHeight="1">
      <c r="A296" s="157"/>
      <c r="B296" s="158"/>
      <c r="C296" s="158"/>
      <c r="D296" s="44"/>
      <c r="E296" s="44"/>
      <c r="F296" s="44"/>
      <c r="G296" s="44"/>
    </row>
    <row r="297" spans="1:7" ht="30" customHeight="1">
      <c r="B297" s="158"/>
      <c r="C297" s="158"/>
      <c r="D297" s="24"/>
      <c r="E297" s="57" t="s">
        <v>215</v>
      </c>
      <c r="F297" s="58"/>
      <c r="G297" s="17" t="str">
        <f>$G$1</f>
        <v>XX.XX.2025</v>
      </c>
    </row>
    <row r="298" spans="1:7" ht="23">
      <c r="A298" s="238" t="s">
        <v>211</v>
      </c>
      <c r="B298" s="158"/>
      <c r="C298" s="158"/>
      <c r="D298" s="24"/>
      <c r="E298" s="26" t="s">
        <v>213</v>
      </c>
      <c r="F298" s="26"/>
      <c r="G298" s="178">
        <f>$G$2</f>
        <v>2024</v>
      </c>
    </row>
    <row r="299" spans="1:7" ht="16" customHeight="1">
      <c r="B299" s="158"/>
      <c r="C299" s="158"/>
      <c r="D299" s="24"/>
      <c r="E299" s="27" t="s">
        <v>263</v>
      </c>
      <c r="F299" s="27"/>
      <c r="G299" s="179"/>
    </row>
    <row r="300" spans="1:7" ht="45" customHeight="1">
      <c r="A300" s="160" t="s">
        <v>212</v>
      </c>
      <c r="B300" s="161"/>
      <c r="C300" s="161"/>
      <c r="D300" s="282" t="str">
        <f>$D$4</f>
        <v>Versicherer</v>
      </c>
      <c r="E300" s="282"/>
      <c r="F300" s="282"/>
      <c r="G300" s="283"/>
    </row>
    <row r="301" spans="1:7" ht="5.9" customHeight="1">
      <c r="A301" s="239"/>
      <c r="B301" s="194"/>
      <c r="C301" s="240"/>
      <c r="D301" s="59"/>
      <c r="E301" s="60"/>
      <c r="F301" s="40"/>
      <c r="G301" s="101"/>
    </row>
    <row r="302" spans="1:7" ht="16" customHeight="1">
      <c r="A302" s="162"/>
      <c r="B302" s="158"/>
      <c r="C302" s="163"/>
      <c r="D302" s="34" t="s">
        <v>0</v>
      </c>
      <c r="E302" s="61" t="s">
        <v>1</v>
      </c>
      <c r="F302" s="36" t="s">
        <v>2</v>
      </c>
      <c r="G302" s="104" t="s">
        <v>3</v>
      </c>
    </row>
    <row r="303" spans="1:7" ht="15.75" customHeight="1">
      <c r="A303" s="162"/>
      <c r="B303" s="158"/>
      <c r="C303" s="163"/>
      <c r="D303" s="34" t="s">
        <v>99</v>
      </c>
      <c r="E303" s="61" t="s">
        <v>99</v>
      </c>
      <c r="F303" s="36" t="s">
        <v>99</v>
      </c>
      <c r="G303" s="104" t="s">
        <v>99</v>
      </c>
    </row>
    <row r="304" spans="1:7" ht="5.9" customHeight="1">
      <c r="A304" s="162"/>
      <c r="B304" s="158"/>
      <c r="C304" s="163"/>
      <c r="D304" s="34"/>
      <c r="E304" s="61"/>
      <c r="F304" s="36"/>
      <c r="G304" s="271"/>
    </row>
    <row r="305" spans="1:7" ht="11.15" customHeight="1">
      <c r="A305" s="166"/>
      <c r="B305" s="254"/>
      <c r="C305" s="254"/>
      <c r="D305" s="105"/>
      <c r="E305" s="105"/>
      <c r="F305" s="105"/>
      <c r="G305" s="105"/>
    </row>
    <row r="306" spans="1:7" ht="15" customHeight="1">
      <c r="A306" s="162"/>
      <c r="B306" s="158"/>
      <c r="C306" s="158"/>
      <c r="D306" s="101"/>
      <c r="E306" s="101"/>
      <c r="F306" s="29"/>
      <c r="G306" s="101"/>
    </row>
    <row r="307" spans="1:7" ht="18" customHeight="1">
      <c r="A307" s="242" t="s">
        <v>62</v>
      </c>
      <c r="B307" s="169" t="s">
        <v>179</v>
      </c>
      <c r="C307" s="158"/>
      <c r="D307" s="102"/>
      <c r="E307" s="102"/>
      <c r="F307" s="23"/>
      <c r="G307" s="102"/>
    </row>
    <row r="308" spans="1:7" ht="15" customHeight="1">
      <c r="A308" s="162"/>
      <c r="B308" s="110" t="s">
        <v>261</v>
      </c>
      <c r="C308" s="158"/>
      <c r="D308" s="86"/>
      <c r="E308" s="86"/>
      <c r="F308" s="44"/>
      <c r="G308" s="86"/>
    </row>
    <row r="309" spans="1:7" ht="15" customHeight="1">
      <c r="A309" s="116"/>
      <c r="C309" s="62"/>
      <c r="D309" s="86"/>
      <c r="E309" s="86"/>
      <c r="F309" s="44"/>
      <c r="G309" s="86"/>
    </row>
    <row r="310" spans="1:7" ht="15" customHeight="1">
      <c r="A310" s="116" t="s">
        <v>180</v>
      </c>
      <c r="B310" s="62" t="s">
        <v>117</v>
      </c>
      <c r="C310" s="62"/>
      <c r="D310" s="86"/>
      <c r="E310" s="86"/>
      <c r="F310" s="44"/>
      <c r="G310" s="86"/>
    </row>
    <row r="311" spans="1:7" ht="15" customHeight="1">
      <c r="A311" s="116"/>
      <c r="B311" s="62" t="s">
        <v>153</v>
      </c>
      <c r="C311" s="62"/>
      <c r="D311" s="86"/>
      <c r="E311" s="86"/>
      <c r="F311" s="44"/>
      <c r="G311" s="86"/>
    </row>
    <row r="312" spans="1:7" ht="15" customHeight="1">
      <c r="A312" s="162"/>
      <c r="B312" s="158"/>
      <c r="C312" s="158"/>
      <c r="D312" s="78"/>
      <c r="E312" s="78"/>
      <c r="F312" s="44"/>
      <c r="G312" s="78"/>
    </row>
    <row r="313" spans="1:7" ht="15" customHeight="1">
      <c r="A313" s="162" t="s">
        <v>58</v>
      </c>
      <c r="B313" s="158" t="s">
        <v>105</v>
      </c>
      <c r="C313" s="158"/>
      <c r="D313" s="16">
        <v>0</v>
      </c>
      <c r="E313" s="16">
        <v>0</v>
      </c>
      <c r="F313" s="16">
        <v>0</v>
      </c>
      <c r="G313" s="5">
        <f>SUM(D313:F313)</f>
        <v>0</v>
      </c>
    </row>
    <row r="314" spans="1:7" ht="15" customHeight="1">
      <c r="A314" s="162"/>
      <c r="B314" s="158"/>
      <c r="C314" s="158"/>
      <c r="D314" s="45"/>
      <c r="E314" s="75"/>
      <c r="F314" s="44"/>
      <c r="G314" s="86"/>
    </row>
    <row r="315" spans="1:7" ht="15" customHeight="1">
      <c r="A315" s="162" t="s">
        <v>59</v>
      </c>
      <c r="B315" s="158" t="s">
        <v>145</v>
      </c>
      <c r="C315" s="158"/>
      <c r="D315" s="16">
        <v>0</v>
      </c>
      <c r="E315" s="16">
        <v>0</v>
      </c>
      <c r="F315" s="16">
        <v>0</v>
      </c>
      <c r="G315" s="141">
        <f>SUM(D315:F315)</f>
        <v>0</v>
      </c>
    </row>
    <row r="316" spans="1:7" ht="15" customHeight="1">
      <c r="A316" s="162"/>
      <c r="B316" s="158"/>
      <c r="C316" s="158"/>
      <c r="D316" s="143"/>
      <c r="E316" s="143"/>
      <c r="F316" s="143"/>
      <c r="G316" s="146"/>
    </row>
    <row r="317" spans="1:7" ht="15" customHeight="1">
      <c r="A317" s="116" t="s">
        <v>266</v>
      </c>
      <c r="B317" s="62" t="s">
        <v>181</v>
      </c>
      <c r="C317" s="158"/>
      <c r="D317" s="144"/>
      <c r="E317" s="144"/>
      <c r="F317" s="144"/>
      <c r="G317" s="12"/>
    </row>
    <row r="318" spans="1:7" ht="15" customHeight="1">
      <c r="A318" s="116"/>
      <c r="B318" s="62" t="s">
        <v>182</v>
      </c>
      <c r="C318" s="158"/>
      <c r="D318" s="144"/>
      <c r="E318" s="144"/>
      <c r="F318" s="144"/>
      <c r="G318" s="12"/>
    </row>
    <row r="319" spans="1:7" ht="15" customHeight="1">
      <c r="A319" s="162"/>
      <c r="B319" s="158"/>
      <c r="C319" s="158"/>
      <c r="D319" s="145"/>
      <c r="E319" s="145"/>
      <c r="F319" s="145"/>
      <c r="G319" s="147"/>
    </row>
    <row r="320" spans="1:7" s="130" customFormat="1" ht="15" customHeight="1">
      <c r="A320" s="171" t="s">
        <v>60</v>
      </c>
      <c r="B320" s="172" t="s">
        <v>183</v>
      </c>
      <c r="C320" s="172"/>
      <c r="D320" s="16">
        <v>0</v>
      </c>
      <c r="E320" s="16">
        <v>0</v>
      </c>
      <c r="F320" s="16">
        <v>0</v>
      </c>
      <c r="G320" s="142">
        <f>SUM(D320:F320)</f>
        <v>0</v>
      </c>
    </row>
    <row r="321" spans="1:7" s="130" customFormat="1" ht="15" customHeight="1">
      <c r="A321" s="171"/>
      <c r="B321" s="172" t="s">
        <v>123</v>
      </c>
      <c r="C321" s="255"/>
      <c r="D321" s="137"/>
      <c r="E321" s="133"/>
      <c r="F321" s="128"/>
      <c r="G321" s="139"/>
    </row>
    <row r="322" spans="1:7" ht="15" customHeight="1">
      <c r="A322" s="162"/>
      <c r="B322" s="158"/>
      <c r="C322" s="158"/>
      <c r="D322" s="45"/>
      <c r="E322" s="75"/>
      <c r="F322" s="44"/>
      <c r="G322" s="86"/>
    </row>
    <row r="323" spans="1:7" s="130" customFormat="1" ht="15" customHeight="1">
      <c r="A323" s="171" t="s">
        <v>227</v>
      </c>
      <c r="B323" s="172" t="s">
        <v>145</v>
      </c>
      <c r="C323" s="172"/>
      <c r="D323" s="128"/>
      <c r="E323" s="128"/>
      <c r="F323" s="129"/>
      <c r="G323" s="129"/>
    </row>
    <row r="324" spans="1:7" s="130" customFormat="1" ht="15" customHeight="1">
      <c r="A324" s="171"/>
      <c r="B324" s="172" t="s">
        <v>123</v>
      </c>
      <c r="C324" s="172"/>
      <c r="D324" s="131"/>
      <c r="E324" s="131"/>
      <c r="F324" s="132"/>
      <c r="G324" s="132"/>
    </row>
    <row r="325" spans="1:7" s="130" customFormat="1" ht="15" customHeight="1">
      <c r="A325" s="171" t="s">
        <v>268</v>
      </c>
      <c r="B325" s="172" t="s">
        <v>340</v>
      </c>
      <c r="C325" s="172"/>
      <c r="D325" s="16">
        <v>0</v>
      </c>
      <c r="E325" s="16">
        <v>0</v>
      </c>
      <c r="F325" s="16">
        <v>0</v>
      </c>
      <c r="G325" s="153">
        <f>SUM(D325:F325)</f>
        <v>0</v>
      </c>
    </row>
    <row r="326" spans="1:7" s="130" customFormat="1" ht="15" customHeight="1">
      <c r="A326" s="171"/>
      <c r="B326" s="172" t="s">
        <v>123</v>
      </c>
      <c r="C326" s="172"/>
      <c r="D326" s="135"/>
      <c r="E326" s="134"/>
      <c r="F326" s="133"/>
      <c r="G326" s="219"/>
    </row>
    <row r="327" spans="1:7" s="130" customFormat="1" ht="15" customHeight="1">
      <c r="A327" s="171" t="s">
        <v>269</v>
      </c>
      <c r="B327" s="172" t="s">
        <v>341</v>
      </c>
      <c r="C327" s="172"/>
      <c r="D327" s="16">
        <v>0</v>
      </c>
      <c r="E327" s="16">
        <v>0</v>
      </c>
      <c r="F327" s="16">
        <v>0</v>
      </c>
      <c r="G327" s="153">
        <f>SUM(D327:F327)</f>
        <v>0</v>
      </c>
    </row>
    <row r="328" spans="1:7" s="130" customFormat="1" ht="15" customHeight="1">
      <c r="A328" s="171"/>
      <c r="B328" s="172" t="s">
        <v>123</v>
      </c>
      <c r="C328" s="172"/>
      <c r="D328" s="128"/>
      <c r="E328" s="135"/>
      <c r="F328" s="136"/>
      <c r="G328" s="154"/>
    </row>
    <row r="329" spans="1:7" s="130" customFormat="1" ht="15" customHeight="1">
      <c r="A329" s="171"/>
      <c r="B329" s="172"/>
      <c r="C329" s="172"/>
      <c r="D329" s="131"/>
      <c r="E329" s="131"/>
      <c r="F329" s="132"/>
      <c r="G329" s="155"/>
    </row>
    <row r="330" spans="1:7" s="130" customFormat="1" ht="15" customHeight="1">
      <c r="A330" s="171" t="s">
        <v>61</v>
      </c>
      <c r="B330" s="172" t="s">
        <v>183</v>
      </c>
      <c r="C330" s="172"/>
      <c r="D330" s="16">
        <v>0</v>
      </c>
      <c r="E330" s="16">
        <v>0</v>
      </c>
      <c r="F330" s="16">
        <v>0</v>
      </c>
      <c r="G330" s="153">
        <f>SUM(D330:F330)</f>
        <v>0</v>
      </c>
    </row>
    <row r="331" spans="1:7" s="130" customFormat="1" ht="15" customHeight="1">
      <c r="A331" s="171"/>
      <c r="B331" s="172" t="s">
        <v>124</v>
      </c>
      <c r="C331" s="172"/>
      <c r="D331" s="128"/>
      <c r="E331" s="134"/>
      <c r="F331" s="133"/>
      <c r="G331" s="219"/>
    </row>
    <row r="332" spans="1:7" s="130" customFormat="1" ht="15" customHeight="1">
      <c r="A332" s="171"/>
      <c r="B332" s="172"/>
      <c r="C332" s="172"/>
      <c r="D332" s="128"/>
      <c r="E332" s="134"/>
      <c r="F332" s="133"/>
      <c r="G332" s="219"/>
    </row>
    <row r="333" spans="1:7" s="130" customFormat="1" ht="15" customHeight="1">
      <c r="A333" s="171" t="s">
        <v>228</v>
      </c>
      <c r="B333" s="172" t="s">
        <v>145</v>
      </c>
      <c r="C333" s="172"/>
      <c r="D333" s="137"/>
      <c r="E333" s="134"/>
      <c r="F333" s="133"/>
      <c r="G333" s="219"/>
    </row>
    <row r="334" spans="1:7" s="130" customFormat="1" ht="15" customHeight="1">
      <c r="A334" s="171"/>
      <c r="B334" s="172" t="s">
        <v>124</v>
      </c>
      <c r="C334" s="172"/>
      <c r="D334" s="138"/>
      <c r="E334" s="134"/>
      <c r="F334" s="133"/>
      <c r="G334" s="219"/>
    </row>
    <row r="335" spans="1:7" s="130" customFormat="1" ht="15" customHeight="1">
      <c r="A335" s="171" t="s">
        <v>270</v>
      </c>
      <c r="B335" s="172" t="s">
        <v>340</v>
      </c>
      <c r="C335" s="172"/>
      <c r="D335" s="16">
        <v>0</v>
      </c>
      <c r="E335" s="16">
        <v>0</v>
      </c>
      <c r="F335" s="16">
        <v>0</v>
      </c>
      <c r="G335" s="153">
        <f>SUM(D335:F335)</f>
        <v>0</v>
      </c>
    </row>
    <row r="336" spans="1:7" s="130" customFormat="1" ht="15" customHeight="1">
      <c r="A336" s="171"/>
      <c r="B336" s="172" t="s">
        <v>124</v>
      </c>
      <c r="C336" s="172"/>
      <c r="D336" s="149"/>
      <c r="E336" s="150"/>
      <c r="F336" s="151"/>
      <c r="G336" s="219"/>
    </row>
    <row r="337" spans="1:7" s="130" customFormat="1" ht="15" customHeight="1">
      <c r="A337" s="171" t="s">
        <v>271</v>
      </c>
      <c r="B337" s="172" t="s">
        <v>341</v>
      </c>
      <c r="C337" s="172"/>
      <c r="D337" s="16">
        <v>0</v>
      </c>
      <c r="E337" s="16">
        <v>0</v>
      </c>
      <c r="F337" s="16">
        <v>0</v>
      </c>
      <c r="G337" s="153">
        <f>SUM(D337:F337)</f>
        <v>0</v>
      </c>
    </row>
    <row r="338" spans="1:7" s="130" customFormat="1" ht="15" customHeight="1">
      <c r="A338" s="171"/>
      <c r="B338" s="172" t="s">
        <v>124</v>
      </c>
      <c r="C338" s="172"/>
      <c r="D338" s="136"/>
      <c r="E338" s="133"/>
      <c r="F338" s="136"/>
      <c r="G338" s="136"/>
    </row>
    <row r="339" spans="1:7" ht="15" customHeight="1">
      <c r="A339" s="162"/>
      <c r="B339" s="158"/>
      <c r="C339" s="158"/>
      <c r="D339" s="86"/>
      <c r="E339" s="44"/>
      <c r="F339" s="86"/>
      <c r="G339" s="86"/>
    </row>
    <row r="340" spans="1:7" ht="15" customHeight="1">
      <c r="A340" s="274" t="s">
        <v>267</v>
      </c>
      <c r="B340" s="275" t="s">
        <v>184</v>
      </c>
      <c r="C340" s="62"/>
      <c r="D340" s="115">
        <f>RückstellungenBR2023!D44+D112-D99</f>
        <v>0</v>
      </c>
      <c r="E340" s="115">
        <f>RückstellungenBR2023!E44+E112-E99</f>
        <v>0</v>
      </c>
      <c r="F340" s="115">
        <f>RückstellungenBR2023!F44+F112-F99</f>
        <v>0</v>
      </c>
      <c r="G340" s="5">
        <f>SUM(D340:F340)</f>
        <v>0</v>
      </c>
    </row>
    <row r="341" spans="1:7" ht="15" customHeight="1">
      <c r="A341" s="276"/>
      <c r="B341" s="273"/>
      <c r="C341" s="62"/>
      <c r="D341" s="123"/>
      <c r="E341" s="124"/>
      <c r="F341" s="125"/>
      <c r="G341" s="78"/>
    </row>
    <row r="342" spans="1:7" ht="15" customHeight="1">
      <c r="A342" s="274" t="s">
        <v>272</v>
      </c>
      <c r="B342" s="275" t="s">
        <v>273</v>
      </c>
      <c r="C342" s="122"/>
      <c r="D342" s="16">
        <v>0</v>
      </c>
      <c r="E342" s="16">
        <v>0</v>
      </c>
      <c r="F342" s="16">
        <v>0</v>
      </c>
      <c r="G342" s="5">
        <f>SUM(D342:F342)</f>
        <v>0</v>
      </c>
    </row>
    <row r="343" spans="1:7" ht="15" customHeight="1">
      <c r="A343" s="276"/>
      <c r="B343" s="273"/>
      <c r="C343" s="62"/>
      <c r="D343" s="123"/>
      <c r="E343" s="125"/>
      <c r="F343" s="125"/>
      <c r="G343" s="78"/>
    </row>
    <row r="344" spans="1:7" ht="15" customHeight="1">
      <c r="A344" s="274" t="s">
        <v>336</v>
      </c>
      <c r="B344" s="275" t="s">
        <v>327</v>
      </c>
      <c r="C344" s="122"/>
      <c r="D344" s="16">
        <v>0</v>
      </c>
      <c r="E344" s="16">
        <v>0</v>
      </c>
      <c r="F344" s="16">
        <v>0</v>
      </c>
      <c r="G344" s="5">
        <f>SUM(D344:F344)</f>
        <v>0</v>
      </c>
    </row>
    <row r="345" spans="1:7" ht="15" customHeight="1">
      <c r="A345" s="162"/>
      <c r="B345" s="158"/>
      <c r="C345" s="62"/>
      <c r="D345" s="123"/>
      <c r="E345" s="125"/>
      <c r="F345" s="125"/>
      <c r="G345" s="78"/>
    </row>
    <row r="346" spans="1:7" ht="30" customHeight="1">
      <c r="A346" s="117" t="s">
        <v>62</v>
      </c>
      <c r="B346" s="118" t="s">
        <v>265</v>
      </c>
      <c r="C346" s="118"/>
      <c r="D346" s="109">
        <f>D313+D315+D320+D325+D327+D330+D335+D337+D340+D342+D344</f>
        <v>0</v>
      </c>
      <c r="E346" s="109">
        <f>E313+E315+E320+E325+E327+E330+E335+E337+E340+E342+E344</f>
        <v>0</v>
      </c>
      <c r="F346" s="109">
        <f>F313+F315+F320+F325+F327+F330+F335+F337+F340+F342+F344</f>
        <v>0</v>
      </c>
      <c r="G346" s="109">
        <f>SUM(D346:F346)</f>
        <v>0</v>
      </c>
    </row>
    <row r="347" spans="1:7" ht="15" customHeight="1">
      <c r="A347" s="120"/>
      <c r="B347" s="121"/>
      <c r="C347" s="121"/>
      <c r="D347" s="98"/>
      <c r="E347" s="99"/>
      <c r="F347" s="99"/>
      <c r="G347" s="100"/>
    </row>
    <row r="348" spans="1:7" ht="15" customHeight="1">
      <c r="A348" s="117"/>
      <c r="B348" s="118"/>
      <c r="C348" s="119"/>
      <c r="D348" s="185"/>
      <c r="E348" s="185"/>
      <c r="F348" s="185"/>
      <c r="G348" s="185"/>
    </row>
    <row r="349" spans="1:7" ht="15" customHeight="1">
      <c r="A349" s="116" t="s">
        <v>284</v>
      </c>
      <c r="C349" s="122"/>
      <c r="D349" s="96"/>
      <c r="E349" s="96"/>
      <c r="F349" s="96"/>
      <c r="G349" s="96"/>
    </row>
    <row r="350" spans="1:7" ht="15" customHeight="1">
      <c r="A350" s="116"/>
      <c r="C350" s="122"/>
      <c r="D350" s="96"/>
      <c r="E350" s="96"/>
      <c r="F350" s="96"/>
      <c r="G350" s="96"/>
    </row>
    <row r="351" spans="1:7" ht="16" customHeight="1">
      <c r="A351" s="162" t="s">
        <v>262</v>
      </c>
      <c r="B351" s="158" t="s">
        <v>260</v>
      </c>
      <c r="C351" s="122"/>
      <c r="D351" s="16">
        <v>0</v>
      </c>
      <c r="E351" s="16">
        <v>0</v>
      </c>
      <c r="F351" s="16">
        <v>0</v>
      </c>
      <c r="G351" s="5">
        <f>SUM(D351:F351)</f>
        <v>0</v>
      </c>
    </row>
    <row r="352" spans="1:7" ht="16" customHeight="1">
      <c r="A352" s="162"/>
      <c r="B352" s="158"/>
      <c r="C352" s="122"/>
      <c r="D352" s="143"/>
      <c r="E352" s="191"/>
      <c r="F352" s="143"/>
      <c r="G352" s="12"/>
    </row>
    <row r="353" spans="1:7" ht="16" customHeight="1">
      <c r="A353" s="162" t="s">
        <v>298</v>
      </c>
      <c r="B353" s="158" t="s">
        <v>299</v>
      </c>
      <c r="C353" s="122"/>
      <c r="D353" s="175">
        <f>D93+D94+D96+MIN(0,D403)+MIN(0,D410)+(1+cou)*RückstellungenBR2023!D58</f>
        <v>0</v>
      </c>
      <c r="E353" s="175">
        <f>E93+E94+E96+MIN(0,E403)+MIN(0,E410)+(1+cou)*RückstellungenBR2023!E58</f>
        <v>0</v>
      </c>
      <c r="F353" s="206"/>
      <c r="G353" s="176">
        <f>SUM(D353:E353)</f>
        <v>0</v>
      </c>
    </row>
    <row r="354" spans="1:7" ht="15" customHeight="1">
      <c r="A354" s="120"/>
      <c r="B354" s="121"/>
      <c r="C354" s="121"/>
      <c r="D354" s="98"/>
      <c r="E354" s="99"/>
      <c r="F354" s="99"/>
      <c r="G354" s="100"/>
    </row>
    <row r="355" spans="1:7" s="52" customFormat="1" ht="15" customHeight="1">
      <c r="A355" s="117"/>
      <c r="B355" s="118"/>
      <c r="C355" s="118"/>
      <c r="D355" s="69"/>
      <c r="E355" s="69"/>
      <c r="F355" s="69"/>
      <c r="G355" s="69"/>
    </row>
    <row r="356" spans="1:7" s="52" customFormat="1" ht="15" customHeight="1">
      <c r="A356" s="162"/>
      <c r="B356" s="158"/>
      <c r="C356" s="62"/>
      <c r="D356" s="186"/>
      <c r="E356" s="186"/>
      <c r="F356" s="186"/>
      <c r="G356" s="279"/>
    </row>
    <row r="357" spans="1:7" ht="30" customHeight="1">
      <c r="B357" s="158"/>
      <c r="C357" s="158"/>
      <c r="D357" s="24"/>
      <c r="E357" s="57" t="s">
        <v>215</v>
      </c>
      <c r="F357" s="58"/>
      <c r="G357" s="17" t="str">
        <f>$G$1</f>
        <v>XX.XX.2025</v>
      </c>
    </row>
    <row r="358" spans="1:7" ht="23">
      <c r="A358" s="238" t="s">
        <v>211</v>
      </c>
      <c r="B358" s="158"/>
      <c r="C358" s="158"/>
      <c r="D358" s="24"/>
      <c r="E358" s="26" t="s">
        <v>213</v>
      </c>
      <c r="F358" s="26"/>
      <c r="G358" s="178">
        <f>$G$2</f>
        <v>2024</v>
      </c>
    </row>
    <row r="359" spans="1:7" ht="15" customHeight="1">
      <c r="B359" s="158"/>
      <c r="C359" s="158"/>
      <c r="D359" s="24"/>
      <c r="E359" s="27" t="s">
        <v>219</v>
      </c>
      <c r="F359" s="27"/>
      <c r="G359" s="179"/>
    </row>
    <row r="360" spans="1:7" ht="45" customHeight="1">
      <c r="A360" s="160" t="s">
        <v>212</v>
      </c>
      <c r="B360" s="161"/>
      <c r="C360" s="161"/>
      <c r="D360" s="282" t="str">
        <f>$D$4</f>
        <v>Versicherer</v>
      </c>
      <c r="E360" s="282"/>
      <c r="F360" s="282"/>
      <c r="G360" s="282"/>
    </row>
    <row r="361" spans="1:7" ht="5.9" customHeight="1">
      <c r="A361" s="239"/>
      <c r="B361" s="194"/>
      <c r="C361" s="240"/>
      <c r="D361" s="225"/>
      <c r="E361" s="60"/>
      <c r="F361" s="40"/>
      <c r="G361" s="232"/>
    </row>
    <row r="362" spans="1:7" ht="15" customHeight="1">
      <c r="A362" s="162"/>
      <c r="B362" s="158"/>
      <c r="C362" s="163"/>
      <c r="D362" s="37" t="s">
        <v>0</v>
      </c>
      <c r="E362" s="61" t="s">
        <v>1</v>
      </c>
      <c r="F362" s="36" t="s">
        <v>2</v>
      </c>
      <c r="G362" s="104" t="s">
        <v>3</v>
      </c>
    </row>
    <row r="363" spans="1:7" ht="15" customHeight="1">
      <c r="A363" s="162"/>
      <c r="B363" s="158"/>
      <c r="C363" s="163"/>
      <c r="D363" s="37" t="s">
        <v>99</v>
      </c>
      <c r="E363" s="61" t="s">
        <v>99</v>
      </c>
      <c r="F363" s="36" t="s">
        <v>99</v>
      </c>
      <c r="G363" s="104" t="s">
        <v>99</v>
      </c>
    </row>
    <row r="364" spans="1:7" ht="5.9" customHeight="1">
      <c r="A364" s="241"/>
      <c r="B364" s="164"/>
      <c r="C364" s="165"/>
      <c r="D364" s="220"/>
      <c r="E364" s="221"/>
      <c r="F364" s="222"/>
      <c r="G364" s="182"/>
    </row>
    <row r="365" spans="1:7" ht="11.15" customHeight="1">
      <c r="B365" s="158"/>
      <c r="C365" s="158"/>
      <c r="D365" s="24"/>
      <c r="E365" s="23"/>
      <c r="F365" s="23"/>
      <c r="G365" s="23"/>
    </row>
    <row r="366" spans="1:7" ht="15" customHeight="1">
      <c r="A366" s="245"/>
      <c r="B366" s="167"/>
      <c r="C366" s="167"/>
      <c r="D366" s="223"/>
      <c r="E366" s="94"/>
      <c r="F366" s="80"/>
      <c r="G366" s="113"/>
    </row>
    <row r="367" spans="1:7" ht="15" customHeight="1">
      <c r="A367" s="246" t="s">
        <v>75</v>
      </c>
      <c r="B367" s="169" t="s">
        <v>318</v>
      </c>
      <c r="C367" s="169"/>
      <c r="D367" s="63"/>
      <c r="E367" s="44"/>
      <c r="F367" s="45"/>
      <c r="G367" s="86"/>
    </row>
    <row r="368" spans="1:7" ht="16" customHeight="1">
      <c r="A368" s="202"/>
      <c r="B368" s="158"/>
      <c r="C368" s="158"/>
      <c r="D368" s="63"/>
      <c r="E368" s="44"/>
      <c r="F368" s="45"/>
      <c r="G368" s="86"/>
    </row>
    <row r="369" spans="1:7" ht="16" customHeight="1">
      <c r="A369" s="126" t="s">
        <v>185</v>
      </c>
      <c r="B369" s="62" t="s">
        <v>98</v>
      </c>
      <c r="C369" s="62"/>
      <c r="D369" s="63"/>
      <c r="E369" s="44"/>
      <c r="F369" s="45"/>
      <c r="G369" s="86"/>
    </row>
    <row r="370" spans="1:7" ht="15" customHeight="1">
      <c r="A370" s="202"/>
      <c r="B370" s="158" t="s">
        <v>240</v>
      </c>
      <c r="C370" s="207">
        <f>cou-0.01</f>
        <v>-9.300000000000001E-3</v>
      </c>
      <c r="D370" s="63"/>
      <c r="E370" s="44"/>
      <c r="F370" s="45"/>
      <c r="G370" s="86"/>
    </row>
    <row r="371" spans="1:7" ht="15" customHeight="1">
      <c r="A371" s="202" t="s">
        <v>63</v>
      </c>
      <c r="B371" s="158" t="s">
        <v>186</v>
      </c>
      <c r="C371" s="208"/>
      <c r="D371" s="5">
        <f>D441-D501</f>
        <v>0</v>
      </c>
      <c r="E371" s="112">
        <f>E441-E501</f>
        <v>0</v>
      </c>
      <c r="F371" s="5">
        <f>F441-F501</f>
        <v>0</v>
      </c>
      <c r="G371" s="5">
        <f>SUM(D371:F371)</f>
        <v>0</v>
      </c>
    </row>
    <row r="372" spans="1:7" ht="15" customHeight="1">
      <c r="A372" s="202" t="s">
        <v>64</v>
      </c>
      <c r="B372" s="158" t="s">
        <v>187</v>
      </c>
      <c r="C372" s="208"/>
      <c r="D372" s="5">
        <f>D371*$C370*5/12</f>
        <v>0</v>
      </c>
      <c r="E372" s="112">
        <f>E371*$C370*5/12</f>
        <v>0</v>
      </c>
      <c r="F372" s="5">
        <f>F371*$C370*5/12</f>
        <v>0</v>
      </c>
      <c r="G372" s="5">
        <f>SUM(D372:F372)</f>
        <v>0</v>
      </c>
    </row>
    <row r="373" spans="1:7" ht="15" customHeight="1">
      <c r="A373" s="202"/>
      <c r="B373" s="158"/>
      <c r="C373" s="208"/>
      <c r="D373" s="63"/>
      <c r="E373" s="44"/>
      <c r="F373" s="45"/>
      <c r="G373" s="86"/>
    </row>
    <row r="374" spans="1:7" ht="15" customHeight="1">
      <c r="A374" s="126" t="s">
        <v>188</v>
      </c>
      <c r="B374" s="62" t="s">
        <v>189</v>
      </c>
      <c r="C374" s="208"/>
      <c r="D374" s="63"/>
      <c r="E374" s="44"/>
      <c r="F374" s="45"/>
      <c r="G374" s="86"/>
    </row>
    <row r="375" spans="1:7" ht="15" customHeight="1">
      <c r="A375" s="202"/>
      <c r="B375" s="62" t="s">
        <v>176</v>
      </c>
      <c r="C375" s="208"/>
      <c r="D375" s="63"/>
      <c r="E375" s="44"/>
      <c r="F375" s="45"/>
      <c r="G375" s="86"/>
    </row>
    <row r="376" spans="1:7" ht="16" customHeight="1">
      <c r="A376" s="202"/>
      <c r="B376" s="158" t="s">
        <v>314</v>
      </c>
      <c r="C376" s="270">
        <v>6.9999999999999999E-4</v>
      </c>
      <c r="D376" s="63"/>
      <c r="E376" s="44"/>
      <c r="F376" s="45"/>
      <c r="G376" s="86"/>
    </row>
    <row r="377" spans="1:7" ht="15" customHeight="1">
      <c r="A377" s="202" t="s">
        <v>65</v>
      </c>
      <c r="B377" s="158" t="s">
        <v>186</v>
      </c>
      <c r="C377" s="208"/>
      <c r="D377" s="176">
        <f>(D142+D313+D315)/2</f>
        <v>0</v>
      </c>
      <c r="E377" s="209">
        <f>(E142+E313+E315)/2</f>
        <v>0</v>
      </c>
      <c r="F377" s="176">
        <f>(F142+F313+F315)/2</f>
        <v>0</v>
      </c>
      <c r="G377" s="176">
        <f>SUM(D377:F377)</f>
        <v>0</v>
      </c>
    </row>
    <row r="378" spans="1:7" ht="15" customHeight="1">
      <c r="A378" s="202" t="s">
        <v>66</v>
      </c>
      <c r="B378" s="158" t="s">
        <v>187</v>
      </c>
      <c r="C378" s="208"/>
      <c r="D378" s="176">
        <f>D377*cou</f>
        <v>0</v>
      </c>
      <c r="E378" s="209">
        <f>E377*cou</f>
        <v>0</v>
      </c>
      <c r="F378" s="176">
        <f>F377*cou</f>
        <v>0</v>
      </c>
      <c r="G378" s="176">
        <f>SUM(D378:F378)</f>
        <v>0</v>
      </c>
    </row>
    <row r="379" spans="1:7" ht="15" customHeight="1">
      <c r="A379" s="202"/>
      <c r="B379" s="158"/>
      <c r="C379" s="208"/>
      <c r="D379" s="210"/>
      <c r="E379" s="211"/>
      <c r="F379" s="212"/>
      <c r="G379" s="213"/>
    </row>
    <row r="380" spans="1:7" ht="15" customHeight="1">
      <c r="A380" s="126" t="s">
        <v>190</v>
      </c>
      <c r="B380" s="62" t="s">
        <v>181</v>
      </c>
      <c r="C380" s="208"/>
      <c r="D380" s="210"/>
      <c r="E380" s="211"/>
      <c r="F380" s="212"/>
      <c r="G380" s="213"/>
    </row>
    <row r="381" spans="1:7" ht="15" customHeight="1">
      <c r="A381" s="202"/>
      <c r="B381" s="62" t="s">
        <v>163</v>
      </c>
      <c r="C381" s="208"/>
      <c r="D381" s="210"/>
      <c r="E381" s="211"/>
      <c r="F381" s="212"/>
      <c r="G381" s="213"/>
    </row>
    <row r="382" spans="1:7" ht="15" customHeight="1">
      <c r="A382" s="202"/>
      <c r="B382" s="62" t="s">
        <v>123</v>
      </c>
      <c r="C382" s="208"/>
      <c r="D382" s="210"/>
      <c r="E382" s="211"/>
      <c r="F382" s="212"/>
      <c r="G382" s="213"/>
    </row>
    <row r="383" spans="1:7" ht="16" customHeight="1">
      <c r="A383" s="202" t="s">
        <v>67</v>
      </c>
      <c r="B383" s="158" t="s">
        <v>342</v>
      </c>
      <c r="C383" s="208"/>
      <c r="D383" s="210"/>
      <c r="E383" s="211"/>
      <c r="F383" s="212"/>
      <c r="G383" s="213"/>
    </row>
    <row r="384" spans="1:7" ht="15" customHeight="1">
      <c r="A384" s="202"/>
      <c r="B384" s="158" t="s">
        <v>315</v>
      </c>
      <c r="C384" s="207">
        <v>0.01</v>
      </c>
      <c r="D384" s="210"/>
      <c r="E384" s="211"/>
      <c r="F384" s="212"/>
      <c r="G384" s="213"/>
    </row>
    <row r="385" spans="1:7" ht="15" customHeight="1">
      <c r="A385" s="202"/>
      <c r="B385" s="158" t="s">
        <v>241</v>
      </c>
      <c r="C385" s="207">
        <f>cou-_tzi1</f>
        <v>-9.300000000000001E-3</v>
      </c>
      <c r="D385" s="210"/>
      <c r="E385" s="211"/>
      <c r="F385" s="212"/>
      <c r="G385" s="213"/>
    </row>
    <row r="386" spans="1:7" ht="15" customHeight="1">
      <c r="A386" s="202" t="s">
        <v>245</v>
      </c>
      <c r="B386" s="158" t="s">
        <v>186</v>
      </c>
      <c r="C386" s="208"/>
      <c r="D386" s="176">
        <f>(RückstellungenBR2023!D29+D325)/2</f>
        <v>0</v>
      </c>
      <c r="E386" s="176">
        <f>(RückstellungenBR2023!E29+E325)/2</f>
        <v>0</v>
      </c>
      <c r="F386" s="176">
        <f>(RückstellungenBR2023!F29+F325)/2</f>
        <v>0</v>
      </c>
      <c r="G386" s="176">
        <f>SUM(D386:F386)</f>
        <v>0</v>
      </c>
    </row>
    <row r="387" spans="1:7" ht="15" customHeight="1">
      <c r="A387" s="202" t="s">
        <v>246</v>
      </c>
      <c r="B387" s="158" t="s">
        <v>191</v>
      </c>
      <c r="C387" s="208"/>
      <c r="D387" s="176">
        <f>D386*_tzi1</f>
        <v>0</v>
      </c>
      <c r="E387" s="209">
        <f>E386*_tzi1</f>
        <v>0</v>
      </c>
      <c r="F387" s="176">
        <f>F386*_tzi1</f>
        <v>0</v>
      </c>
      <c r="G387" s="176">
        <f>SUM(D387:F387)</f>
        <v>0</v>
      </c>
    </row>
    <row r="388" spans="1:7" ht="15" customHeight="1">
      <c r="A388" s="202" t="s">
        <v>247</v>
      </c>
      <c r="B388" s="158" t="s">
        <v>192</v>
      </c>
      <c r="C388" s="208"/>
      <c r="D388" s="176">
        <f>D386*$C385</f>
        <v>0</v>
      </c>
      <c r="E388" s="209">
        <f>E386*$C385</f>
        <v>0</v>
      </c>
      <c r="F388" s="176">
        <f>F386*$C385</f>
        <v>0</v>
      </c>
      <c r="G388" s="176">
        <f>SUM(D388:F388)</f>
        <v>0</v>
      </c>
    </row>
    <row r="389" spans="1:7" ht="15" customHeight="1">
      <c r="A389" s="202"/>
      <c r="B389" s="158"/>
      <c r="C389" s="208"/>
      <c r="D389" s="210"/>
      <c r="E389" s="211"/>
      <c r="F389" s="212"/>
      <c r="G389" s="213"/>
    </row>
    <row r="390" spans="1:7" ht="15" customHeight="1">
      <c r="A390" s="202" t="s">
        <v>68</v>
      </c>
      <c r="B390" s="158" t="s">
        <v>343</v>
      </c>
      <c r="C390" s="208"/>
      <c r="D390" s="210"/>
      <c r="E390" s="211"/>
      <c r="F390" s="212"/>
      <c r="G390" s="213"/>
    </row>
    <row r="391" spans="1:7" ht="15" customHeight="1">
      <c r="A391" s="202"/>
      <c r="B391" s="158" t="s">
        <v>316</v>
      </c>
      <c r="C391" s="207">
        <v>0.01</v>
      </c>
      <c r="D391" s="210"/>
      <c r="E391" s="211"/>
      <c r="F391" s="212"/>
      <c r="G391" s="213"/>
    </row>
    <row r="392" spans="1:7" ht="15" customHeight="1">
      <c r="A392" s="202"/>
      <c r="B392" s="158" t="s">
        <v>241</v>
      </c>
      <c r="C392" s="207">
        <f>cou-_tzi2</f>
        <v>-9.300000000000001E-3</v>
      </c>
      <c r="D392" s="210"/>
      <c r="E392" s="211"/>
      <c r="F392" s="212"/>
      <c r="G392" s="213"/>
    </row>
    <row r="393" spans="1:7" s="52" customFormat="1" ht="15" customHeight="1">
      <c r="A393" s="202" t="s">
        <v>248</v>
      </c>
      <c r="B393" s="158" t="s">
        <v>186</v>
      </c>
      <c r="C393" s="208"/>
      <c r="D393" s="176">
        <f>(RückstellungenBR2023!D31+RückstellungenBR2023!D24+D327+D320)/2</f>
        <v>0</v>
      </c>
      <c r="E393" s="176">
        <f>(RückstellungenBR2023!E31+RückstellungenBR2023!E24+E327+E320)/2</f>
        <v>0</v>
      </c>
      <c r="F393" s="176">
        <f>(RückstellungenBR2023!F31+RückstellungenBR2023!F24+F327+F320)/2</f>
        <v>0</v>
      </c>
      <c r="G393" s="176">
        <f>SUM(D393:F393)</f>
        <v>0</v>
      </c>
    </row>
    <row r="394" spans="1:7" ht="15" customHeight="1">
      <c r="A394" s="202" t="s">
        <v>249</v>
      </c>
      <c r="B394" s="158" t="s">
        <v>191</v>
      </c>
      <c r="C394" s="208"/>
      <c r="D394" s="176">
        <f>D393*_tzi2</f>
        <v>0</v>
      </c>
      <c r="E394" s="209">
        <f>E393*_tzi2</f>
        <v>0</v>
      </c>
      <c r="F394" s="176">
        <f>F393*_tzi2</f>
        <v>0</v>
      </c>
      <c r="G394" s="176">
        <f>SUM(D394:F394)</f>
        <v>0</v>
      </c>
    </row>
    <row r="395" spans="1:7" ht="15" customHeight="1">
      <c r="A395" s="202" t="s">
        <v>250</v>
      </c>
      <c r="B395" s="158" t="s">
        <v>192</v>
      </c>
      <c r="C395" s="208"/>
      <c r="D395" s="176">
        <f>D393*$C392</f>
        <v>0</v>
      </c>
      <c r="E395" s="209">
        <f>E393*$C392</f>
        <v>0</v>
      </c>
      <c r="F395" s="176">
        <f>F393*$C392</f>
        <v>0</v>
      </c>
      <c r="G395" s="176">
        <f>SUM(D395:F395)</f>
        <v>0</v>
      </c>
    </row>
    <row r="396" spans="1:7" ht="15" customHeight="1">
      <c r="A396" s="202"/>
      <c r="B396" s="158"/>
      <c r="C396" s="208"/>
      <c r="D396" s="210"/>
      <c r="E396" s="211"/>
      <c r="F396" s="212"/>
      <c r="G396" s="213"/>
    </row>
    <row r="397" spans="1:7" ht="15" customHeight="1">
      <c r="A397" s="126" t="s">
        <v>193</v>
      </c>
      <c r="B397" s="62" t="s">
        <v>194</v>
      </c>
      <c r="C397" s="208"/>
      <c r="D397" s="210"/>
      <c r="E397" s="211"/>
      <c r="F397" s="212"/>
      <c r="G397" s="213"/>
    </row>
    <row r="398" spans="1:7" ht="15" customHeight="1">
      <c r="A398" s="202" t="s">
        <v>69</v>
      </c>
      <c r="B398" s="158" t="s">
        <v>342</v>
      </c>
      <c r="C398" s="208"/>
      <c r="D398" s="210"/>
      <c r="E398" s="211"/>
      <c r="F398" s="212"/>
      <c r="G398" s="213"/>
    </row>
    <row r="399" spans="1:7" ht="15" customHeight="1">
      <c r="A399" s="202"/>
      <c r="B399" s="158" t="s">
        <v>239</v>
      </c>
      <c r="C399" s="207">
        <f>_tzi1</f>
        <v>0.01</v>
      </c>
      <c r="D399" s="210"/>
      <c r="E399" s="211"/>
      <c r="F399" s="212"/>
      <c r="G399" s="213"/>
    </row>
    <row r="400" spans="1:7" ht="15" customHeight="1">
      <c r="A400" s="202"/>
      <c r="B400" s="158" t="s">
        <v>241</v>
      </c>
      <c r="C400" s="207">
        <f>cou-_tzi1</f>
        <v>-9.300000000000001E-3</v>
      </c>
      <c r="D400" s="210"/>
      <c r="E400" s="211"/>
      <c r="F400" s="212"/>
      <c r="G400" s="213"/>
    </row>
    <row r="401" spans="1:7" ht="15" customHeight="1">
      <c r="A401" s="202" t="s">
        <v>251</v>
      </c>
      <c r="B401" s="158" t="s">
        <v>186</v>
      </c>
      <c r="C401" s="208"/>
      <c r="D401" s="176">
        <f>(RückstellungenBR2023!D39+D335)/2</f>
        <v>0</v>
      </c>
      <c r="E401" s="176">
        <f>(RückstellungenBR2023!E39+E335)/2</f>
        <v>0</v>
      </c>
      <c r="F401" s="176">
        <f>(RückstellungenBR2023!F39+F335)/2</f>
        <v>0</v>
      </c>
      <c r="G401" s="176">
        <f>SUM(D401:F401)</f>
        <v>0</v>
      </c>
    </row>
    <row r="402" spans="1:7" ht="15" customHeight="1">
      <c r="A402" s="202" t="s">
        <v>252</v>
      </c>
      <c r="B402" s="158" t="s">
        <v>191</v>
      </c>
      <c r="C402" s="208"/>
      <c r="D402" s="176">
        <f>D401*_tzi1</f>
        <v>0</v>
      </c>
      <c r="E402" s="176">
        <f>E401*_tzi1</f>
        <v>0</v>
      </c>
      <c r="F402" s="176">
        <f>F401*_tzi1</f>
        <v>0</v>
      </c>
      <c r="G402" s="176">
        <f>SUM(D402:F402)</f>
        <v>0</v>
      </c>
    </row>
    <row r="403" spans="1:7" ht="15" customHeight="1">
      <c r="A403" s="202" t="s">
        <v>253</v>
      </c>
      <c r="B403" s="158" t="s">
        <v>192</v>
      </c>
      <c r="C403" s="208"/>
      <c r="D403" s="176">
        <f>D401*$C400</f>
        <v>0</v>
      </c>
      <c r="E403" s="209">
        <f>E401*$C400</f>
        <v>0</v>
      </c>
      <c r="F403" s="176">
        <f>F401*$C400</f>
        <v>0</v>
      </c>
      <c r="G403" s="176">
        <f>SUM(D403:F403)</f>
        <v>0</v>
      </c>
    </row>
    <row r="404" spans="1:7" ht="15" customHeight="1">
      <c r="A404" s="202"/>
      <c r="B404" s="158"/>
      <c r="C404" s="208"/>
      <c r="D404" s="210"/>
      <c r="E404" s="211"/>
      <c r="F404" s="212"/>
      <c r="G404" s="213"/>
    </row>
    <row r="405" spans="1:7" ht="15" customHeight="1">
      <c r="A405" s="202" t="s">
        <v>70</v>
      </c>
      <c r="B405" s="158" t="s">
        <v>343</v>
      </c>
      <c r="C405" s="208"/>
      <c r="D405" s="210"/>
      <c r="E405" s="211"/>
      <c r="F405" s="212"/>
      <c r="G405" s="213"/>
    </row>
    <row r="406" spans="1:7" ht="15" customHeight="1">
      <c r="A406" s="202"/>
      <c r="B406" s="158" t="s">
        <v>239</v>
      </c>
      <c r="C406" s="207">
        <f>_tzi2</f>
        <v>0.01</v>
      </c>
      <c r="D406" s="210"/>
      <c r="E406" s="211"/>
      <c r="F406" s="212"/>
      <c r="G406" s="213"/>
    </row>
    <row r="407" spans="1:7" ht="15" customHeight="1">
      <c r="A407" s="202"/>
      <c r="B407" s="158" t="s">
        <v>241</v>
      </c>
      <c r="C407" s="207">
        <f>cou-_tzi2</f>
        <v>-9.300000000000001E-3</v>
      </c>
      <c r="D407" s="210"/>
      <c r="E407" s="211"/>
      <c r="F407" s="212"/>
      <c r="G407" s="213"/>
    </row>
    <row r="408" spans="1:7" ht="15" customHeight="1">
      <c r="A408" s="202" t="s">
        <v>254</v>
      </c>
      <c r="B408" s="158" t="s">
        <v>186</v>
      </c>
      <c r="C408" s="208"/>
      <c r="D408" s="176">
        <f>(RückstellungenBR2023!D41+RückstellungenBR2023!D34+D337+D330)/2</f>
        <v>0</v>
      </c>
      <c r="E408" s="176">
        <f>(RückstellungenBR2023!E41+RückstellungenBR2023!E34+E337+E330)/2</f>
        <v>0</v>
      </c>
      <c r="F408" s="176">
        <f>(RückstellungenBR2023!F41+RückstellungenBR2023!F34+F337+F330)/2</f>
        <v>0</v>
      </c>
      <c r="G408" s="176">
        <f>SUM(D408:F408)</f>
        <v>0</v>
      </c>
    </row>
    <row r="409" spans="1:7" ht="15" customHeight="1">
      <c r="A409" s="202" t="s">
        <v>255</v>
      </c>
      <c r="B409" s="158" t="s">
        <v>191</v>
      </c>
      <c r="C409" s="208"/>
      <c r="D409" s="176">
        <f>D408*_tzi2</f>
        <v>0</v>
      </c>
      <c r="E409" s="176">
        <f>E408*_tzi2</f>
        <v>0</v>
      </c>
      <c r="F409" s="176">
        <f>F408*_tzi2</f>
        <v>0</v>
      </c>
      <c r="G409" s="176">
        <f>SUM(D409:F409)</f>
        <v>0</v>
      </c>
    </row>
    <row r="410" spans="1:7" ht="15" customHeight="1">
      <c r="A410" s="202" t="s">
        <v>256</v>
      </c>
      <c r="B410" s="158" t="s">
        <v>192</v>
      </c>
      <c r="C410" s="208"/>
      <c r="D410" s="176">
        <f>D408*$C407</f>
        <v>0</v>
      </c>
      <c r="E410" s="209">
        <f>E408*$C407</f>
        <v>0</v>
      </c>
      <c r="F410" s="176">
        <f>F408*$C407</f>
        <v>0</v>
      </c>
      <c r="G410" s="176">
        <f>SUM(D410:F410)</f>
        <v>0</v>
      </c>
    </row>
    <row r="411" spans="1:7" ht="15" customHeight="1">
      <c r="A411" s="202"/>
      <c r="B411" s="158"/>
      <c r="C411" s="208"/>
      <c r="D411" s="214"/>
      <c r="E411" s="211"/>
      <c r="F411" s="212"/>
      <c r="G411" s="213"/>
    </row>
    <row r="412" spans="1:7" ht="15" customHeight="1">
      <c r="A412" s="126" t="s">
        <v>195</v>
      </c>
      <c r="B412" s="62" t="s">
        <v>196</v>
      </c>
      <c r="C412" s="208"/>
      <c r="D412" s="210"/>
      <c r="E412" s="211"/>
      <c r="F412" s="212"/>
      <c r="G412" s="213"/>
    </row>
    <row r="413" spans="1:7" ht="15" customHeight="1">
      <c r="A413" s="202"/>
      <c r="B413" s="158" t="s">
        <v>240</v>
      </c>
      <c r="C413" s="207">
        <f>cou</f>
        <v>6.9999999999999999E-4</v>
      </c>
      <c r="D413" s="215"/>
      <c r="E413" s="211"/>
      <c r="F413" s="216"/>
      <c r="G413" s="217"/>
    </row>
    <row r="414" spans="1:7" ht="15" customHeight="1">
      <c r="A414" s="202" t="s">
        <v>71</v>
      </c>
      <c r="B414" s="158" t="s">
        <v>186</v>
      </c>
      <c r="C414" s="208"/>
      <c r="D414" s="175">
        <f>RückstellungenBR2023!D44</f>
        <v>0</v>
      </c>
      <c r="E414" s="175">
        <f>RückstellungenBR2023!E44</f>
        <v>0</v>
      </c>
      <c r="F414" s="175">
        <f>RückstellungenBR2023!F44</f>
        <v>0</v>
      </c>
      <c r="G414" s="176">
        <f>SUM(D414:F414)</f>
        <v>0</v>
      </c>
    </row>
    <row r="415" spans="1:7" ht="15" customHeight="1">
      <c r="A415" s="202" t="s">
        <v>72</v>
      </c>
      <c r="B415" s="158" t="s">
        <v>187</v>
      </c>
      <c r="C415" s="208"/>
      <c r="D415" s="176">
        <f>D414*cou</f>
        <v>0</v>
      </c>
      <c r="E415" s="176">
        <f>E414*cou</f>
        <v>0</v>
      </c>
      <c r="F415" s="176">
        <f>F414*cou</f>
        <v>0</v>
      </c>
      <c r="G415" s="176">
        <f>SUM(D415:F415)</f>
        <v>0</v>
      </c>
    </row>
    <row r="416" spans="1:7" ht="15" customHeight="1">
      <c r="A416" s="202"/>
      <c r="B416" s="158"/>
      <c r="C416" s="208"/>
      <c r="D416" s="214"/>
      <c r="E416" s="218"/>
      <c r="F416" s="211"/>
      <c r="G416" s="213"/>
    </row>
    <row r="417" spans="1:7" ht="15" customHeight="1">
      <c r="A417" s="126" t="s">
        <v>259</v>
      </c>
      <c r="B417" s="275" t="s">
        <v>327</v>
      </c>
      <c r="C417" s="208"/>
      <c r="D417" s="210"/>
      <c r="E417" s="218"/>
      <c r="F417" s="211"/>
      <c r="G417" s="213"/>
    </row>
    <row r="418" spans="1:7" ht="15" customHeight="1">
      <c r="A418" s="202"/>
      <c r="B418" s="158" t="s">
        <v>240</v>
      </c>
      <c r="C418" s="207">
        <f>cou</f>
        <v>6.9999999999999999E-4</v>
      </c>
      <c r="D418" s="210"/>
      <c r="E418" s="218"/>
      <c r="F418" s="211"/>
      <c r="G418" s="213"/>
    </row>
    <row r="419" spans="1:7" ht="15" customHeight="1">
      <c r="A419" s="202" t="s">
        <v>73</v>
      </c>
      <c r="B419" s="158" t="s">
        <v>186</v>
      </c>
      <c r="C419" s="158"/>
      <c r="D419" s="175">
        <f>RückstellungenBR2023!D48</f>
        <v>0</v>
      </c>
      <c r="E419" s="175">
        <f>RückstellungenBR2023!E48</f>
        <v>0</v>
      </c>
      <c r="F419" s="175">
        <f>RückstellungenBR2023!F48</f>
        <v>0</v>
      </c>
      <c r="G419" s="176">
        <f>SUM(D419:F419)</f>
        <v>0</v>
      </c>
    </row>
    <row r="420" spans="1:7" ht="15" customHeight="1">
      <c r="A420" s="202" t="s">
        <v>74</v>
      </c>
      <c r="B420" s="158" t="s">
        <v>187</v>
      </c>
      <c r="C420" s="158"/>
      <c r="D420" s="176">
        <f>D419*cou</f>
        <v>0</v>
      </c>
      <c r="E420" s="176">
        <f>E419*$C418</f>
        <v>0</v>
      </c>
      <c r="F420" s="176">
        <f>F419*$C418</f>
        <v>0</v>
      </c>
      <c r="G420" s="176">
        <f>SUM(D420:F420)</f>
        <v>0</v>
      </c>
    </row>
    <row r="421" spans="1:7" ht="15" customHeight="1">
      <c r="A421" s="202"/>
      <c r="B421" s="158"/>
      <c r="C421" s="158"/>
      <c r="D421" s="63"/>
      <c r="E421" s="49"/>
      <c r="F421" s="44"/>
      <c r="G421" s="86"/>
    </row>
    <row r="422" spans="1:7" ht="30" customHeight="1">
      <c r="A422" s="117" t="s">
        <v>75</v>
      </c>
      <c r="B422" s="118" t="s">
        <v>319</v>
      </c>
      <c r="C422" s="118"/>
      <c r="D422" s="109">
        <f>D372+D378+D387+D388+D394+D395+D402+D403+D409+D410+D415+D420</f>
        <v>0</v>
      </c>
      <c r="E422" s="109">
        <f>E372+E378+E387+E388+E394+E395+E402+E403+E409+E410+E415+E420</f>
        <v>0</v>
      </c>
      <c r="F422" s="109">
        <f>F372+F378+F387+F388+F394+F395+F402+F403+F409+F410+F415+F420</f>
        <v>0</v>
      </c>
      <c r="G422" s="10">
        <f>SUM(D422:F422)</f>
        <v>0</v>
      </c>
    </row>
    <row r="423" spans="1:7" ht="15" customHeight="1">
      <c r="A423" s="162"/>
      <c r="B423" s="62" t="s">
        <v>257</v>
      </c>
      <c r="C423" s="62"/>
      <c r="D423" s="197"/>
      <c r="E423" s="198"/>
      <c r="F423" s="198"/>
      <c r="G423" s="199"/>
    </row>
    <row r="424" spans="1:7" ht="15" customHeight="1">
      <c r="A424" s="241"/>
      <c r="B424" s="121" t="s">
        <v>258</v>
      </c>
      <c r="C424" s="121"/>
      <c r="D424" s="79"/>
      <c r="E424" s="77"/>
      <c r="F424" s="77"/>
      <c r="G424" s="88"/>
    </row>
    <row r="425" spans="1:7" ht="15" customHeight="1">
      <c r="A425" s="157"/>
      <c r="B425" s="158"/>
      <c r="C425" s="158"/>
      <c r="D425" s="44"/>
      <c r="E425" s="44"/>
      <c r="F425" s="44"/>
      <c r="G425" s="44"/>
    </row>
    <row r="426" spans="1:7" ht="15" customHeight="1">
      <c r="A426" s="157"/>
      <c r="B426" s="158"/>
      <c r="C426" s="158"/>
      <c r="D426" s="44"/>
      <c r="E426" s="44"/>
      <c r="F426" s="44"/>
      <c r="G426" s="44"/>
    </row>
    <row r="427" spans="1:7" ht="27.25" customHeight="1">
      <c r="B427" s="158"/>
      <c r="C427" s="158"/>
      <c r="D427" s="24"/>
      <c r="E427" s="57" t="s">
        <v>215</v>
      </c>
      <c r="F427" s="58"/>
      <c r="G427" s="17" t="str">
        <f>$G$1</f>
        <v>XX.XX.2025</v>
      </c>
    </row>
    <row r="428" spans="1:7" ht="22.4" customHeight="1">
      <c r="A428" s="238" t="s">
        <v>211</v>
      </c>
      <c r="B428" s="158"/>
      <c r="C428" s="158"/>
      <c r="D428" s="24"/>
      <c r="E428" s="26" t="s">
        <v>213</v>
      </c>
      <c r="F428" s="26"/>
      <c r="G428" s="178">
        <f>$G$2</f>
        <v>2024</v>
      </c>
    </row>
    <row r="429" spans="1:7" ht="17.5" customHeight="1">
      <c r="B429" s="158"/>
      <c r="C429" s="158"/>
      <c r="D429" s="24"/>
      <c r="E429" s="27" t="s">
        <v>220</v>
      </c>
      <c r="F429" s="27"/>
      <c r="G429" s="180" t="s">
        <v>139</v>
      </c>
    </row>
    <row r="430" spans="1:7" ht="45" customHeight="1">
      <c r="A430" s="160" t="s">
        <v>212</v>
      </c>
      <c r="B430" s="161"/>
      <c r="C430" s="161"/>
      <c r="D430" s="282" t="str">
        <f>$D$4</f>
        <v>Versicherer</v>
      </c>
      <c r="E430" s="282"/>
      <c r="F430" s="282"/>
      <c r="G430" s="282"/>
    </row>
    <row r="431" spans="1:7" ht="5.9" customHeight="1">
      <c r="A431" s="239"/>
      <c r="B431" s="194"/>
      <c r="C431" s="240"/>
      <c r="D431" s="225"/>
      <c r="E431" s="60"/>
      <c r="F431" s="40"/>
      <c r="G431" s="101"/>
    </row>
    <row r="432" spans="1:7" ht="15" customHeight="1">
      <c r="A432" s="162"/>
      <c r="B432" s="158"/>
      <c r="C432" s="163"/>
      <c r="D432" s="37" t="s">
        <v>0</v>
      </c>
      <c r="E432" s="61" t="s">
        <v>1</v>
      </c>
      <c r="F432" s="36" t="s">
        <v>2</v>
      </c>
      <c r="G432" s="104" t="s">
        <v>3</v>
      </c>
    </row>
    <row r="433" spans="1:7" ht="15" customHeight="1">
      <c r="A433" s="162"/>
      <c r="B433" s="158"/>
      <c r="C433" s="163"/>
      <c r="D433" s="37" t="s">
        <v>99</v>
      </c>
      <c r="E433" s="61" t="s">
        <v>99</v>
      </c>
      <c r="F433" s="36" t="s">
        <v>99</v>
      </c>
      <c r="G433" s="104" t="s">
        <v>99</v>
      </c>
    </row>
    <row r="434" spans="1:7" ht="5.9" customHeight="1">
      <c r="A434" s="241"/>
      <c r="B434" s="164"/>
      <c r="C434" s="165"/>
      <c r="D434" s="220"/>
      <c r="E434" s="221"/>
      <c r="F434" s="222"/>
      <c r="G434" s="182"/>
    </row>
    <row r="435" spans="1:7" ht="11.15" customHeight="1">
      <c r="B435" s="158"/>
      <c r="C435" s="158"/>
      <c r="D435" s="24"/>
      <c r="E435" s="24"/>
      <c r="F435" s="24"/>
      <c r="G435" s="24"/>
    </row>
    <row r="436" spans="1:7" ht="15" customHeight="1">
      <c r="A436" s="245"/>
      <c r="B436" s="167"/>
      <c r="C436" s="167"/>
      <c r="D436" s="229"/>
      <c r="E436" s="230"/>
      <c r="F436" s="231"/>
      <c r="G436" s="111"/>
    </row>
    <row r="437" spans="1:7" ht="18">
      <c r="A437" s="246" t="s">
        <v>97</v>
      </c>
      <c r="B437" s="169" t="s">
        <v>208</v>
      </c>
      <c r="C437" s="169"/>
      <c r="D437" s="4"/>
      <c r="E437" s="1"/>
      <c r="F437" s="2"/>
      <c r="G437" s="108"/>
    </row>
    <row r="438" spans="1:7" ht="17.5">
      <c r="A438" s="250"/>
      <c r="B438" s="237"/>
      <c r="C438" s="237"/>
      <c r="D438" s="4"/>
      <c r="E438" s="1"/>
      <c r="F438" s="2"/>
      <c r="G438" s="108"/>
    </row>
    <row r="439" spans="1:7">
      <c r="A439" s="126" t="s">
        <v>81</v>
      </c>
      <c r="B439" s="62" t="s">
        <v>101</v>
      </c>
      <c r="C439" s="62"/>
      <c r="D439" s="4"/>
      <c r="E439" s="1"/>
      <c r="F439" s="2"/>
      <c r="G439" s="108"/>
    </row>
    <row r="440" spans="1:7">
      <c r="A440" s="202"/>
      <c r="B440" s="158"/>
      <c r="C440" s="158"/>
      <c r="D440" s="4"/>
      <c r="E440" s="1"/>
      <c r="F440" s="2"/>
      <c r="G440" s="103"/>
    </row>
    <row r="441" spans="1:7" ht="15" customHeight="1">
      <c r="A441" s="202" t="s">
        <v>76</v>
      </c>
      <c r="B441" s="158" t="s">
        <v>98</v>
      </c>
      <c r="C441" s="158"/>
      <c r="D441" s="5">
        <f>D21+D83</f>
        <v>0</v>
      </c>
      <c r="E441" s="5">
        <f>E21+E83</f>
        <v>0</v>
      </c>
      <c r="F441" s="5">
        <f>F21+F83</f>
        <v>0</v>
      </c>
      <c r="G441" s="5">
        <f>SUM(D441:F441)</f>
        <v>0</v>
      </c>
    </row>
    <row r="442" spans="1:7" ht="18" customHeight="1">
      <c r="A442" s="202"/>
      <c r="B442" s="158"/>
      <c r="C442" s="158"/>
      <c r="D442" s="4"/>
      <c r="E442" s="1"/>
      <c r="F442" s="2"/>
      <c r="G442" s="108"/>
    </row>
    <row r="443" spans="1:7" ht="15" customHeight="1">
      <c r="A443" s="202" t="s">
        <v>77</v>
      </c>
      <c r="B443" s="158" t="s">
        <v>317</v>
      </c>
      <c r="C443" s="158"/>
      <c r="D443" s="5">
        <f>D422</f>
        <v>0</v>
      </c>
      <c r="E443" s="5">
        <f>E422</f>
        <v>0</v>
      </c>
      <c r="F443" s="5">
        <f>F422</f>
        <v>0</v>
      </c>
      <c r="G443" s="5">
        <f>SUM(D443:F443)</f>
        <v>0</v>
      </c>
    </row>
    <row r="444" spans="1:7" ht="16" customHeight="1">
      <c r="A444" s="202"/>
      <c r="B444" s="158"/>
      <c r="C444" s="158"/>
      <c r="D444" s="4"/>
      <c r="E444" s="1"/>
      <c r="F444" s="2"/>
      <c r="G444" s="108"/>
    </row>
    <row r="445" spans="1:7" ht="15" customHeight="1">
      <c r="A445" s="202" t="s">
        <v>78</v>
      </c>
      <c r="B445" s="158" t="s">
        <v>197</v>
      </c>
      <c r="C445" s="158"/>
      <c r="D445" s="5">
        <f>D29+D30+D145+D189</f>
        <v>0</v>
      </c>
      <c r="E445" s="5">
        <f>E29+E30+E145+E189</f>
        <v>0</v>
      </c>
      <c r="F445" s="5">
        <f>F29+F30+F145+F189</f>
        <v>0</v>
      </c>
      <c r="G445" s="5">
        <f>SUM(D445:F445)</f>
        <v>0</v>
      </c>
    </row>
    <row r="446" spans="1:7" ht="15" customHeight="1">
      <c r="A446" s="202"/>
      <c r="B446" s="158"/>
      <c r="C446" s="158"/>
      <c r="D446" s="4"/>
      <c r="E446" s="1"/>
      <c r="F446" s="2"/>
      <c r="G446" s="108"/>
    </row>
    <row r="447" spans="1:7" ht="15" customHeight="1">
      <c r="A447" s="202" t="s">
        <v>79</v>
      </c>
      <c r="B447" s="158" t="s">
        <v>133</v>
      </c>
      <c r="C447" s="158"/>
      <c r="D447" s="5">
        <f>D99</f>
        <v>0</v>
      </c>
      <c r="E447" s="5">
        <f>E99</f>
        <v>0</v>
      </c>
      <c r="F447" s="5">
        <f>F99</f>
        <v>0</v>
      </c>
      <c r="G447" s="5">
        <f>SUM(D447:F447)</f>
        <v>0</v>
      </c>
    </row>
    <row r="448" spans="1:7" ht="15" customHeight="1">
      <c r="A448" s="202"/>
      <c r="B448" s="158" t="s">
        <v>132</v>
      </c>
      <c r="C448" s="158"/>
      <c r="D448" s="4"/>
      <c r="E448" s="1"/>
      <c r="F448" s="2"/>
      <c r="G448" s="108"/>
    </row>
    <row r="449" spans="1:7" ht="15" customHeight="1">
      <c r="A449" s="202"/>
      <c r="B449" s="158"/>
      <c r="C449" s="158"/>
      <c r="D449" s="4"/>
      <c r="E449" s="1"/>
      <c r="F449" s="2"/>
      <c r="G449" s="108"/>
    </row>
    <row r="450" spans="1:7" ht="15" customHeight="1">
      <c r="A450" s="202" t="s">
        <v>80</v>
      </c>
      <c r="B450" s="158" t="s">
        <v>332</v>
      </c>
      <c r="C450" s="158"/>
      <c r="D450" s="5">
        <f>D102</f>
        <v>0</v>
      </c>
      <c r="E450" s="5">
        <f>E102</f>
        <v>0</v>
      </c>
      <c r="F450" s="6"/>
      <c r="G450" s="5">
        <f>SUM(D450:E450)</f>
        <v>0</v>
      </c>
    </row>
    <row r="451" spans="1:7" ht="15" customHeight="1">
      <c r="A451" s="202"/>
      <c r="B451" s="158" t="s">
        <v>333</v>
      </c>
      <c r="C451" s="158"/>
      <c r="D451" s="4"/>
      <c r="E451" s="1"/>
      <c r="F451" s="2"/>
      <c r="G451" s="108"/>
    </row>
    <row r="452" spans="1:7" ht="15" customHeight="1">
      <c r="A452" s="202"/>
      <c r="B452" s="158" t="s">
        <v>334</v>
      </c>
      <c r="C452" s="158"/>
      <c r="D452" s="4"/>
      <c r="E452" s="1"/>
      <c r="F452" s="2"/>
      <c r="G452" s="108"/>
    </row>
    <row r="453" spans="1:7" ht="15" customHeight="1">
      <c r="A453" s="202"/>
      <c r="B453" s="158"/>
      <c r="C453" s="158"/>
      <c r="D453" s="15"/>
      <c r="E453" s="15"/>
      <c r="F453" s="15"/>
      <c r="G453" s="15"/>
    </row>
    <row r="454" spans="1:7" ht="30" customHeight="1">
      <c r="A454" s="117" t="s">
        <v>81</v>
      </c>
      <c r="B454" s="118" t="s">
        <v>146</v>
      </c>
      <c r="C454" s="118"/>
      <c r="D454" s="10">
        <f>D441+D443+D445+D447+D450</f>
        <v>0</v>
      </c>
      <c r="E454" s="10">
        <f>E441+E443+E445+E447+E450</f>
        <v>0</v>
      </c>
      <c r="F454" s="10">
        <f>F441+F443+F445+F447+F450</f>
        <v>0</v>
      </c>
      <c r="G454" s="8">
        <f>SUM(D454:F454)</f>
        <v>0</v>
      </c>
    </row>
    <row r="455" spans="1:7" ht="15" customHeight="1">
      <c r="A455" s="241"/>
      <c r="B455" s="164"/>
      <c r="C455" s="164"/>
      <c r="D455" s="65"/>
      <c r="E455" s="66"/>
      <c r="F455" s="66"/>
      <c r="G455" s="67"/>
    </row>
    <row r="456" spans="1:7" ht="15" customHeight="1">
      <c r="A456" s="157"/>
      <c r="B456" s="158"/>
      <c r="C456" s="158"/>
      <c r="D456" s="44"/>
      <c r="E456" s="44"/>
      <c r="F456" s="44"/>
      <c r="G456" s="44"/>
    </row>
    <row r="457" spans="1:7" ht="15" customHeight="1">
      <c r="A457" s="157"/>
      <c r="B457" s="158"/>
      <c r="C457" s="158"/>
      <c r="D457" s="44"/>
      <c r="E457" s="44"/>
      <c r="F457" s="44"/>
      <c r="G457" s="44"/>
    </row>
    <row r="458" spans="1:7" ht="30" customHeight="1">
      <c r="B458" s="158"/>
      <c r="C458" s="158"/>
      <c r="D458" s="24"/>
      <c r="E458" s="57" t="s">
        <v>215</v>
      </c>
      <c r="F458" s="58"/>
      <c r="G458" s="17" t="str">
        <f>$G$1</f>
        <v>XX.XX.2025</v>
      </c>
    </row>
    <row r="459" spans="1:7" ht="23.25" customHeight="1">
      <c r="A459" s="238" t="s">
        <v>211</v>
      </c>
      <c r="B459" s="158"/>
      <c r="C459" s="158"/>
      <c r="D459" s="24"/>
      <c r="E459" s="26" t="s">
        <v>213</v>
      </c>
      <c r="F459" s="26"/>
      <c r="G459" s="178">
        <f>$G$2</f>
        <v>2024</v>
      </c>
    </row>
    <row r="460" spans="1:7" ht="15" customHeight="1">
      <c r="B460" s="158"/>
      <c r="C460" s="158"/>
      <c r="D460" s="24"/>
      <c r="E460" s="27" t="s">
        <v>220</v>
      </c>
      <c r="F460" s="27"/>
      <c r="G460" s="179" t="s">
        <v>155</v>
      </c>
    </row>
    <row r="461" spans="1:7" ht="45" customHeight="1">
      <c r="A461" s="160" t="s">
        <v>212</v>
      </c>
      <c r="B461" s="161"/>
      <c r="C461" s="161"/>
      <c r="D461" s="282" t="str">
        <f>$D$4</f>
        <v>Versicherer</v>
      </c>
      <c r="E461" s="282"/>
      <c r="F461" s="282"/>
      <c r="G461" s="282"/>
    </row>
    <row r="462" spans="1:7" ht="5.9" customHeight="1">
      <c r="A462" s="239"/>
      <c r="B462" s="194"/>
      <c r="C462" s="240"/>
      <c r="D462" s="225"/>
      <c r="E462" s="60"/>
      <c r="F462" s="106"/>
      <c r="G462" s="226"/>
    </row>
    <row r="463" spans="1:7" ht="15" customHeight="1">
      <c r="A463" s="162"/>
      <c r="B463" s="158"/>
      <c r="C463" s="163"/>
      <c r="D463" s="37" t="s">
        <v>0</v>
      </c>
      <c r="E463" s="61" t="s">
        <v>1</v>
      </c>
      <c r="F463" s="107" t="s">
        <v>2</v>
      </c>
      <c r="G463" s="227" t="s">
        <v>3</v>
      </c>
    </row>
    <row r="464" spans="1:7" ht="15" customHeight="1">
      <c r="A464" s="162"/>
      <c r="B464" s="158"/>
      <c r="C464" s="163"/>
      <c r="D464" s="37" t="s">
        <v>99</v>
      </c>
      <c r="E464" s="61" t="s">
        <v>99</v>
      </c>
      <c r="F464" s="107" t="s">
        <v>99</v>
      </c>
      <c r="G464" s="227" t="s">
        <v>99</v>
      </c>
    </row>
    <row r="465" spans="1:7" ht="5.9" customHeight="1">
      <c r="A465" s="241"/>
      <c r="B465" s="164"/>
      <c r="C465" s="165"/>
      <c r="D465" s="220"/>
      <c r="E465" s="221"/>
      <c r="F465" s="228"/>
      <c r="G465" s="38"/>
    </row>
    <row r="466" spans="1:7" ht="11.15" customHeight="1">
      <c r="B466" s="158"/>
      <c r="C466" s="158"/>
      <c r="D466" s="24"/>
      <c r="E466" s="24"/>
      <c r="F466" s="24"/>
      <c r="G466" s="23"/>
    </row>
    <row r="467" spans="1:7" ht="15" customHeight="1">
      <c r="A467" s="245"/>
      <c r="B467" s="167"/>
      <c r="C467" s="167"/>
      <c r="D467" s="229"/>
      <c r="E467" s="230"/>
      <c r="F467" s="231"/>
      <c r="G467" s="111"/>
    </row>
    <row r="468" spans="1:7" ht="15" customHeight="1">
      <c r="A468" s="246" t="s">
        <v>97</v>
      </c>
      <c r="B468" s="169" t="s">
        <v>208</v>
      </c>
      <c r="C468" s="169"/>
      <c r="D468" s="4"/>
      <c r="E468" s="1"/>
      <c r="F468" s="2"/>
      <c r="G468" s="108"/>
    </row>
    <row r="469" spans="1:7" ht="15" customHeight="1">
      <c r="A469" s="126"/>
      <c r="B469" s="62"/>
      <c r="C469" s="62"/>
      <c r="D469" s="4"/>
      <c r="E469" s="1"/>
      <c r="F469" s="2"/>
      <c r="G469" s="108"/>
    </row>
    <row r="470" spans="1:7" ht="15" customHeight="1">
      <c r="A470" s="126" t="s">
        <v>96</v>
      </c>
      <c r="B470" s="62" t="s">
        <v>109</v>
      </c>
      <c r="C470" s="62"/>
      <c r="D470" s="4"/>
      <c r="E470" s="1"/>
      <c r="F470" s="2"/>
      <c r="G470" s="108"/>
    </row>
    <row r="471" spans="1:7" ht="15" customHeight="1">
      <c r="A471" s="202"/>
      <c r="B471" s="158"/>
      <c r="C471" s="158"/>
      <c r="D471" s="4"/>
      <c r="E471" s="1"/>
      <c r="F471" s="2"/>
      <c r="G471" s="108"/>
    </row>
    <row r="472" spans="1:7" ht="15" customHeight="1">
      <c r="A472" s="202" t="s">
        <v>82</v>
      </c>
      <c r="B472" s="158" t="s">
        <v>198</v>
      </c>
      <c r="C472" s="158"/>
      <c r="D472" s="5">
        <f>D37+D154</f>
        <v>0</v>
      </c>
      <c r="E472" s="5">
        <f>E37+E154</f>
        <v>0</v>
      </c>
      <c r="F472" s="5">
        <f>F37+F154</f>
        <v>0</v>
      </c>
      <c r="G472" s="5">
        <f>SUM(D472:F472)</f>
        <v>0</v>
      </c>
    </row>
    <row r="473" spans="1:7" ht="15" customHeight="1">
      <c r="A473" s="202"/>
      <c r="B473" s="158"/>
      <c r="C473" s="158"/>
      <c r="D473" s="4"/>
      <c r="E473" s="1"/>
      <c r="F473" s="2"/>
      <c r="G473" s="108"/>
    </row>
    <row r="474" spans="1:7" ht="15" customHeight="1">
      <c r="A474" s="202" t="s">
        <v>83</v>
      </c>
      <c r="B474" s="158" t="s">
        <v>199</v>
      </c>
      <c r="C474" s="158"/>
      <c r="D474" s="5">
        <f>D38+D156</f>
        <v>0</v>
      </c>
      <c r="E474" s="5">
        <f>E38+E156</f>
        <v>0</v>
      </c>
      <c r="F474" s="5">
        <f>F38+F156</f>
        <v>0</v>
      </c>
      <c r="G474" s="5">
        <f>SUM(D474:F474)</f>
        <v>0</v>
      </c>
    </row>
    <row r="475" spans="1:7" ht="15" customHeight="1">
      <c r="A475" s="202"/>
      <c r="B475" s="158"/>
      <c r="C475" s="158"/>
      <c r="D475" s="4"/>
      <c r="E475" s="1"/>
      <c r="F475" s="2"/>
      <c r="G475" s="108"/>
    </row>
    <row r="476" spans="1:7" ht="15" customHeight="1">
      <c r="A476" s="202" t="s">
        <v>84</v>
      </c>
      <c r="B476" s="158" t="s">
        <v>200</v>
      </c>
      <c r="C476" s="158"/>
      <c r="D476" s="5">
        <f>D41+D198+D253</f>
        <v>0</v>
      </c>
      <c r="E476" s="5">
        <f>E41+E198+E253</f>
        <v>0</v>
      </c>
      <c r="F476" s="5">
        <f>F41+F198+F253</f>
        <v>0</v>
      </c>
      <c r="G476" s="5">
        <f>SUM(D476:F476)</f>
        <v>0</v>
      </c>
    </row>
    <row r="477" spans="1:7" ht="15" customHeight="1">
      <c r="A477" s="202"/>
      <c r="B477" s="158"/>
      <c r="C477" s="158"/>
      <c r="D477" s="4"/>
      <c r="E477" s="1"/>
      <c r="F477" s="2"/>
      <c r="G477" s="108"/>
    </row>
    <row r="478" spans="1:7" ht="15" customHeight="1">
      <c r="A478" s="202" t="s">
        <v>85</v>
      </c>
      <c r="B478" s="158" t="s">
        <v>201</v>
      </c>
      <c r="C478" s="158"/>
      <c r="D478" s="5">
        <f>D42+D200+D255</f>
        <v>0</v>
      </c>
      <c r="E478" s="5">
        <f>E42+E200+E255</f>
        <v>0</v>
      </c>
      <c r="F478" s="5">
        <f>F42+F200+F255</f>
        <v>0</v>
      </c>
      <c r="G478" s="5">
        <f>SUM(D478:F478)</f>
        <v>0</v>
      </c>
    </row>
    <row r="479" spans="1:7" ht="15" customHeight="1">
      <c r="A479" s="202"/>
      <c r="B479" s="158"/>
      <c r="C479" s="158"/>
      <c r="D479" s="4"/>
      <c r="E479" s="1"/>
      <c r="F479" s="2"/>
      <c r="G479" s="181"/>
    </row>
    <row r="480" spans="1:7" ht="15" customHeight="1">
      <c r="A480" s="202" t="s">
        <v>86</v>
      </c>
      <c r="B480" s="158" t="s">
        <v>202</v>
      </c>
      <c r="C480" s="158"/>
      <c r="D480" s="5">
        <f>D44+D158-D142</f>
        <v>0</v>
      </c>
      <c r="E480" s="5">
        <f>E44+E158-E142</f>
        <v>0</v>
      </c>
      <c r="F480" s="5">
        <f>F44+F158-F142</f>
        <v>0</v>
      </c>
      <c r="G480" s="5">
        <f>SUM(D480:F480)</f>
        <v>0</v>
      </c>
    </row>
    <row r="481" spans="1:7" ht="15" customHeight="1">
      <c r="A481" s="202"/>
      <c r="B481" s="158" t="s">
        <v>106</v>
      </c>
      <c r="C481" s="158"/>
      <c r="D481" s="4"/>
      <c r="E481" s="1"/>
      <c r="F481" s="2"/>
      <c r="G481" s="111"/>
    </row>
    <row r="482" spans="1:7" ht="15" customHeight="1">
      <c r="A482" s="202"/>
      <c r="B482" s="158"/>
      <c r="C482" s="158"/>
      <c r="D482" s="4"/>
      <c r="E482" s="1"/>
      <c r="F482" s="2"/>
      <c r="G482" s="108"/>
    </row>
    <row r="483" spans="1:7" ht="15" customHeight="1">
      <c r="A483" s="202" t="s">
        <v>203</v>
      </c>
      <c r="B483" s="158" t="s">
        <v>204</v>
      </c>
      <c r="C483" s="158"/>
      <c r="D483" s="14"/>
      <c r="E483" s="14"/>
      <c r="F483" s="14"/>
      <c r="G483" s="12"/>
    </row>
    <row r="484" spans="1:7" ht="15" customHeight="1">
      <c r="A484" s="202"/>
      <c r="B484" s="158" t="s">
        <v>205</v>
      </c>
      <c r="C484" s="158"/>
      <c r="D484" s="4"/>
      <c r="E484" s="1"/>
      <c r="F484" s="2"/>
      <c r="G484" s="108"/>
    </row>
    <row r="485" spans="1:7" ht="15" customHeight="1">
      <c r="A485" s="202"/>
      <c r="B485" s="158"/>
      <c r="C485" s="158"/>
      <c r="D485" s="4"/>
      <c r="E485" s="1"/>
      <c r="F485" s="2"/>
      <c r="G485" s="103"/>
    </row>
    <row r="486" spans="1:7" ht="15" customHeight="1">
      <c r="A486" s="202" t="s">
        <v>87</v>
      </c>
      <c r="B486" s="158" t="s">
        <v>123</v>
      </c>
      <c r="C486" s="158"/>
      <c r="D486" s="5">
        <f>D50+D206-D186</f>
        <v>0</v>
      </c>
      <c r="E486" s="5">
        <f>E50+E206-E186</f>
        <v>0</v>
      </c>
      <c r="F486" s="5">
        <f>F50+F206-F186</f>
        <v>0</v>
      </c>
      <c r="G486" s="5">
        <f>SUM(D486:F486)</f>
        <v>0</v>
      </c>
    </row>
    <row r="487" spans="1:7" ht="15" customHeight="1">
      <c r="A487" s="202"/>
      <c r="B487" s="158"/>
      <c r="C487" s="158"/>
      <c r="D487" s="4"/>
      <c r="E487" s="1"/>
      <c r="F487" s="2"/>
      <c r="G487" s="108"/>
    </row>
    <row r="488" spans="1:7" ht="15" customHeight="1">
      <c r="A488" s="202" t="s">
        <v>88</v>
      </c>
      <c r="B488" s="158" t="s">
        <v>124</v>
      </c>
      <c r="C488" s="158"/>
      <c r="D488" s="5">
        <f>D51+D257-D235</f>
        <v>0</v>
      </c>
      <c r="E488" s="5">
        <f>E51+E257-E235</f>
        <v>0</v>
      </c>
      <c r="F488" s="5">
        <f>F51+F257-F235</f>
        <v>0</v>
      </c>
      <c r="G488" s="5">
        <f>SUM(D488:F488)</f>
        <v>0</v>
      </c>
    </row>
    <row r="489" spans="1:7" ht="15" customHeight="1">
      <c r="A489" s="202"/>
      <c r="B489" s="158"/>
      <c r="C489" s="158"/>
      <c r="D489" s="4"/>
      <c r="E489" s="1"/>
      <c r="F489" s="2"/>
      <c r="G489" s="108"/>
    </row>
    <row r="490" spans="1:7" ht="15" customHeight="1">
      <c r="A490" s="202" t="s">
        <v>89</v>
      </c>
      <c r="B490" s="158" t="s">
        <v>135</v>
      </c>
      <c r="C490" s="158"/>
      <c r="D490" s="5">
        <f>D110</f>
        <v>0</v>
      </c>
      <c r="E490" s="5">
        <f>E110</f>
        <v>0</v>
      </c>
      <c r="F490" s="5">
        <f>F110</f>
        <v>0</v>
      </c>
      <c r="G490" s="5">
        <f>SUM(D490:F490)</f>
        <v>0</v>
      </c>
    </row>
    <row r="491" spans="1:7" ht="15" customHeight="1">
      <c r="A491" s="202"/>
      <c r="B491" s="158"/>
      <c r="C491" s="158"/>
      <c r="D491" s="4"/>
      <c r="E491" s="1"/>
      <c r="F491" s="2"/>
      <c r="G491" s="108"/>
    </row>
    <row r="492" spans="1:7" ht="15" customHeight="1">
      <c r="A492" s="202" t="s">
        <v>90</v>
      </c>
      <c r="B492" s="158" t="s">
        <v>206</v>
      </c>
      <c r="C492" s="158"/>
      <c r="D492" s="5">
        <f>D112</f>
        <v>0</v>
      </c>
      <c r="E492" s="5">
        <f>E112</f>
        <v>0</v>
      </c>
      <c r="F492" s="5">
        <f>F112</f>
        <v>0</v>
      </c>
      <c r="G492" s="5">
        <f>SUM(D492:F492)</f>
        <v>0</v>
      </c>
    </row>
    <row r="493" spans="1:7" ht="15" customHeight="1">
      <c r="A493" s="202"/>
      <c r="B493" s="158" t="s">
        <v>132</v>
      </c>
      <c r="C493" s="158"/>
      <c r="D493" s="4"/>
      <c r="E493" s="1"/>
      <c r="F493" s="2"/>
      <c r="G493" s="108"/>
    </row>
    <row r="494" spans="1:7" ht="15" customHeight="1">
      <c r="A494" s="202"/>
      <c r="B494" s="158"/>
      <c r="C494" s="158"/>
      <c r="D494" s="4"/>
      <c r="E494" s="1"/>
      <c r="F494" s="2"/>
      <c r="G494" s="108"/>
    </row>
    <row r="495" spans="1:7" ht="15" customHeight="1">
      <c r="A495" s="202" t="s">
        <v>91</v>
      </c>
      <c r="B495" s="158" t="s">
        <v>335</v>
      </c>
      <c r="C495" s="158"/>
      <c r="D495" s="5">
        <f>D115</f>
        <v>0</v>
      </c>
      <c r="E495" s="5">
        <f>E115</f>
        <v>0</v>
      </c>
      <c r="F495" s="6"/>
      <c r="G495" s="5">
        <f>SUM(D495:E495)</f>
        <v>0</v>
      </c>
    </row>
    <row r="496" spans="1:7" ht="15" customHeight="1">
      <c r="A496" s="202"/>
      <c r="B496" s="158" t="s">
        <v>333</v>
      </c>
      <c r="C496" s="158"/>
      <c r="D496" s="4"/>
      <c r="E496" s="1"/>
      <c r="F496" s="2"/>
      <c r="G496" s="108"/>
    </row>
    <row r="497" spans="1:7" ht="15" customHeight="1">
      <c r="A497" s="202"/>
      <c r="B497" s="158" t="s">
        <v>334</v>
      </c>
      <c r="C497" s="158"/>
      <c r="D497" s="4"/>
      <c r="E497" s="1"/>
      <c r="F497" s="2"/>
      <c r="G497" s="108"/>
    </row>
    <row r="498" spans="1:7" ht="15" customHeight="1">
      <c r="A498" s="202"/>
      <c r="B498" s="158"/>
      <c r="C498" s="158"/>
      <c r="D498" s="4"/>
      <c r="E498" s="1"/>
      <c r="F498" s="2"/>
      <c r="G498" s="108"/>
    </row>
    <row r="499" spans="1:7" ht="15" customHeight="1">
      <c r="A499" s="202" t="s">
        <v>92</v>
      </c>
      <c r="B499" s="158" t="s">
        <v>320</v>
      </c>
      <c r="C499" s="158"/>
      <c r="D499" s="5">
        <f>D53</f>
        <v>0</v>
      </c>
      <c r="E499" s="5">
        <f>E53</f>
        <v>0</v>
      </c>
      <c r="F499" s="5">
        <f>F53</f>
        <v>0</v>
      </c>
      <c r="G499" s="5">
        <f>SUM(D499:F499)</f>
        <v>0</v>
      </c>
    </row>
    <row r="500" spans="1:7" ht="15" customHeight="1">
      <c r="A500" s="202"/>
      <c r="B500" s="158"/>
      <c r="C500" s="158"/>
      <c r="D500" s="4"/>
      <c r="E500" s="1"/>
      <c r="F500" s="2"/>
      <c r="G500" s="108"/>
    </row>
    <row r="501" spans="1:7" ht="15" customHeight="1">
      <c r="A501" s="202" t="s">
        <v>93</v>
      </c>
      <c r="B501" s="158" t="s">
        <v>125</v>
      </c>
      <c r="C501" s="158"/>
      <c r="D501" s="5">
        <f>D54</f>
        <v>0</v>
      </c>
      <c r="E501" s="5">
        <f>E54</f>
        <v>0</v>
      </c>
      <c r="F501" s="6"/>
      <c r="G501" s="5">
        <f>SUM(D501:E501)</f>
        <v>0</v>
      </c>
    </row>
    <row r="502" spans="1:7" ht="15" customHeight="1">
      <c r="A502" s="202"/>
      <c r="B502" s="158"/>
      <c r="C502" s="158"/>
      <c r="D502" s="4"/>
      <c r="E502" s="1"/>
      <c r="F502" s="2"/>
      <c r="G502" s="108"/>
    </row>
    <row r="503" spans="1:7" ht="15" customHeight="1">
      <c r="A503" s="202" t="s">
        <v>94</v>
      </c>
      <c r="B503" s="158" t="s">
        <v>207</v>
      </c>
      <c r="C503" s="158"/>
      <c r="D503" s="5">
        <f>D55</f>
        <v>0</v>
      </c>
      <c r="E503" s="5">
        <f>E55</f>
        <v>0</v>
      </c>
      <c r="F503" s="6"/>
      <c r="G503" s="5">
        <f>SUM(D503:E503)</f>
        <v>0</v>
      </c>
    </row>
    <row r="504" spans="1:7" ht="15" customHeight="1">
      <c r="A504" s="202"/>
      <c r="B504" s="158"/>
      <c r="C504" s="158"/>
      <c r="D504" s="4"/>
      <c r="E504" s="1"/>
      <c r="F504" s="2"/>
      <c r="G504" s="108"/>
    </row>
    <row r="505" spans="1:7" ht="15" customHeight="1">
      <c r="A505" s="263" t="s">
        <v>95</v>
      </c>
      <c r="B505" s="273" t="s">
        <v>331</v>
      </c>
      <c r="C505" s="158"/>
      <c r="D505" s="176">
        <f>+D261-D245</f>
        <v>0</v>
      </c>
      <c r="E505" s="176">
        <f>+E261-E245</f>
        <v>0</v>
      </c>
      <c r="F505" s="176">
        <f>+F261-F245</f>
        <v>0</v>
      </c>
      <c r="G505" s="5">
        <f>SUM(D505:F505)</f>
        <v>0</v>
      </c>
    </row>
    <row r="506" spans="1:7" ht="15" customHeight="1">
      <c r="A506" s="263"/>
      <c r="B506" s="273" t="s">
        <v>328</v>
      </c>
      <c r="C506" s="158"/>
      <c r="D506" s="4"/>
      <c r="E506" s="1"/>
      <c r="F506" s="2"/>
      <c r="G506" s="108"/>
    </row>
    <row r="507" spans="1:7" ht="15" customHeight="1">
      <c r="A507" s="157"/>
      <c r="B507" s="158"/>
      <c r="C507" s="158"/>
      <c r="D507" s="146"/>
      <c r="E507" s="146"/>
      <c r="F507" s="146"/>
      <c r="G507" s="15"/>
    </row>
    <row r="508" spans="1:7" ht="30" customHeight="1">
      <c r="A508" s="117" t="s">
        <v>96</v>
      </c>
      <c r="B508" s="118" t="s">
        <v>151</v>
      </c>
      <c r="C508" s="118"/>
      <c r="D508" s="10">
        <f>D472+D474+D476+D478+D480+D486+D488+D490+D492+D495+D499+D501+D503+D505</f>
        <v>0</v>
      </c>
      <c r="E508" s="10">
        <f t="shared" ref="E508:F508" si="4">E472+E474+E476+E478+E480+E486+E488+E490+E492+E495+E499+E501+E503+E505</f>
        <v>0</v>
      </c>
      <c r="F508" s="10">
        <f t="shared" si="4"/>
        <v>0</v>
      </c>
      <c r="G508" s="8">
        <f>SUM(D508:F508)</f>
        <v>0</v>
      </c>
    </row>
    <row r="509" spans="1:7" ht="15" customHeight="1">
      <c r="A509" s="256"/>
      <c r="B509" s="257"/>
      <c r="C509" s="257"/>
      <c r="D509" s="89"/>
      <c r="E509" s="90"/>
      <c r="F509" s="90"/>
      <c r="G509" s="91"/>
    </row>
    <row r="510" spans="1:7" ht="15" customHeight="1">
      <c r="A510" s="157"/>
      <c r="B510" s="158"/>
      <c r="C510" s="158"/>
      <c r="D510" s="44"/>
      <c r="E510" s="44"/>
      <c r="F510" s="44"/>
      <c r="G510" s="44"/>
    </row>
    <row r="511" spans="1:7" ht="15" customHeight="1">
      <c r="A511" s="157"/>
      <c r="B511" s="158"/>
      <c r="C511" s="158"/>
      <c r="D511" s="44"/>
      <c r="E511" s="44"/>
      <c r="F511" s="44"/>
      <c r="G511" s="44"/>
    </row>
    <row r="512" spans="1:7" ht="30" customHeight="1">
      <c r="B512" s="158"/>
      <c r="C512" s="158"/>
      <c r="D512" s="24"/>
      <c r="E512" s="57" t="s">
        <v>215</v>
      </c>
      <c r="F512" s="58"/>
      <c r="G512" s="17" t="str">
        <f>$G$1</f>
        <v>XX.XX.2025</v>
      </c>
    </row>
    <row r="513" spans="1:7" ht="23.25" customHeight="1">
      <c r="A513" s="238" t="s">
        <v>211</v>
      </c>
      <c r="B513" s="158"/>
      <c r="C513" s="158"/>
      <c r="D513" s="24"/>
      <c r="E513" s="26" t="s">
        <v>213</v>
      </c>
      <c r="F513" s="92"/>
      <c r="G513" s="13">
        <f>$G$2</f>
        <v>2024</v>
      </c>
    </row>
    <row r="514" spans="1:7" ht="15" customHeight="1">
      <c r="B514" s="158"/>
      <c r="C514" s="158"/>
      <c r="D514" s="24"/>
      <c r="E514" s="27" t="s">
        <v>220</v>
      </c>
      <c r="F514" s="93"/>
      <c r="G514" s="27" t="s">
        <v>165</v>
      </c>
    </row>
    <row r="515" spans="1:7" ht="45" customHeight="1">
      <c r="A515" s="160" t="s">
        <v>212</v>
      </c>
      <c r="B515" s="161"/>
      <c r="C515" s="161"/>
      <c r="D515" s="282" t="str">
        <f>$D$4</f>
        <v>Versicherer</v>
      </c>
      <c r="E515" s="282"/>
      <c r="F515" s="282"/>
      <c r="G515" s="282"/>
    </row>
    <row r="516" spans="1:7" ht="5.25" customHeight="1">
      <c r="A516" s="239"/>
      <c r="B516" s="194"/>
      <c r="C516" s="240"/>
      <c r="D516" s="225"/>
      <c r="E516" s="60"/>
      <c r="F516" s="40"/>
      <c r="G516" s="101"/>
    </row>
    <row r="517" spans="1:7" ht="15" customHeight="1">
      <c r="A517" s="162"/>
      <c r="B517" s="158"/>
      <c r="C517" s="163"/>
      <c r="D517" s="37" t="s">
        <v>0</v>
      </c>
      <c r="E517" s="61" t="s">
        <v>1</v>
      </c>
      <c r="F517" s="36" t="s">
        <v>2</v>
      </c>
      <c r="G517" s="104" t="s">
        <v>3</v>
      </c>
    </row>
    <row r="518" spans="1:7" ht="15" customHeight="1">
      <c r="A518" s="162"/>
      <c r="B518" s="158"/>
      <c r="C518" s="163"/>
      <c r="D518" s="37" t="s">
        <v>99</v>
      </c>
      <c r="E518" s="61" t="s">
        <v>99</v>
      </c>
      <c r="F518" s="36" t="s">
        <v>99</v>
      </c>
      <c r="G518" s="104" t="s">
        <v>99</v>
      </c>
    </row>
    <row r="519" spans="1:7" ht="5.25" customHeight="1">
      <c r="A519" s="241"/>
      <c r="B519" s="164"/>
      <c r="C519" s="165"/>
      <c r="D519" s="220"/>
      <c r="E519" s="221"/>
      <c r="F519" s="222"/>
      <c r="G519" s="182"/>
    </row>
    <row r="520" spans="1:7" ht="11.15" customHeight="1">
      <c r="B520" s="158"/>
      <c r="C520" s="158"/>
      <c r="D520" s="24"/>
      <c r="E520" s="24"/>
      <c r="F520" s="24"/>
      <c r="G520" s="24"/>
    </row>
    <row r="521" spans="1:7" ht="15" customHeight="1">
      <c r="A521" s="245"/>
      <c r="B521" s="167"/>
      <c r="C521" s="167"/>
      <c r="D521" s="229"/>
      <c r="E521" s="230"/>
      <c r="F521" s="231"/>
      <c r="G521" s="111"/>
    </row>
    <row r="522" spans="1:7" ht="15" customHeight="1">
      <c r="A522" s="246" t="s">
        <v>97</v>
      </c>
      <c r="B522" s="169" t="s">
        <v>208</v>
      </c>
      <c r="C522" s="169"/>
      <c r="D522" s="4"/>
      <c r="E522" s="1"/>
      <c r="F522" s="2"/>
      <c r="G522" s="108"/>
    </row>
    <row r="523" spans="1:7" ht="15" customHeight="1">
      <c r="A523" s="202"/>
      <c r="B523" s="158"/>
      <c r="C523" s="158"/>
      <c r="D523" s="4"/>
      <c r="E523" s="1"/>
      <c r="F523" s="2"/>
      <c r="G523" s="108"/>
    </row>
    <row r="524" spans="1:7" ht="15" customHeight="1">
      <c r="A524" s="126" t="s">
        <v>81</v>
      </c>
      <c r="B524" s="62" t="s">
        <v>146</v>
      </c>
      <c r="C524" s="62"/>
      <c r="D524" s="5">
        <f>D454</f>
        <v>0</v>
      </c>
      <c r="E524" s="5">
        <f>E454</f>
        <v>0</v>
      </c>
      <c r="F524" s="5">
        <f>F454</f>
        <v>0</v>
      </c>
      <c r="G524" s="5">
        <f>SUM(D524:F524)</f>
        <v>0</v>
      </c>
    </row>
    <row r="525" spans="1:7" ht="15" customHeight="1">
      <c r="A525" s="202"/>
      <c r="B525" s="158"/>
      <c r="C525" s="158"/>
      <c r="D525" s="4"/>
      <c r="E525" s="1"/>
      <c r="F525" s="2"/>
      <c r="G525" s="108"/>
    </row>
    <row r="526" spans="1:7" ht="15" customHeight="1">
      <c r="A526" s="126" t="s">
        <v>96</v>
      </c>
      <c r="B526" s="62" t="s">
        <v>151</v>
      </c>
      <c r="C526" s="62"/>
      <c r="D526" s="5">
        <f>D508</f>
        <v>0</v>
      </c>
      <c r="E526" s="5">
        <f>E508</f>
        <v>0</v>
      </c>
      <c r="F526" s="5">
        <f>F508</f>
        <v>0</v>
      </c>
      <c r="G526" s="5">
        <f>SUM(D526:F526)</f>
        <v>0</v>
      </c>
    </row>
    <row r="527" spans="1:7" ht="15" customHeight="1">
      <c r="A527" s="202"/>
      <c r="B527" s="158"/>
      <c r="C527" s="158"/>
      <c r="D527" s="4"/>
      <c r="E527" s="1"/>
      <c r="F527" s="2"/>
      <c r="G527" s="108"/>
    </row>
    <row r="528" spans="1:7" ht="30" customHeight="1">
      <c r="A528" s="117" t="s">
        <v>97</v>
      </c>
      <c r="B528" s="118" t="s">
        <v>244</v>
      </c>
      <c r="C528" s="118"/>
      <c r="D528" s="8">
        <f>D524-D526</f>
        <v>0</v>
      </c>
      <c r="E528" s="8">
        <f>E524-E526</f>
        <v>0</v>
      </c>
      <c r="F528" s="8">
        <f>F524-F526</f>
        <v>0</v>
      </c>
      <c r="G528" s="8">
        <f>SUM(D528:F528)</f>
        <v>0</v>
      </c>
    </row>
    <row r="529" spans="1:7" ht="15" customHeight="1">
      <c r="A529" s="162"/>
      <c r="B529" s="62" t="s">
        <v>209</v>
      </c>
      <c r="C529" s="62"/>
      <c r="D529" s="197"/>
      <c r="E529" s="198"/>
      <c r="F529" s="198"/>
      <c r="G529" s="199"/>
    </row>
    <row r="530" spans="1:7" ht="15" customHeight="1">
      <c r="A530" s="248"/>
      <c r="B530" s="258"/>
      <c r="C530" s="121"/>
      <c r="D530" s="79"/>
      <c r="E530" s="77"/>
      <c r="F530" s="77"/>
      <c r="G530" s="88"/>
    </row>
    <row r="531" spans="1:7" ht="15" customHeight="1">
      <c r="A531" s="157"/>
      <c r="B531" s="158"/>
      <c r="C531" s="158"/>
      <c r="D531" s="44"/>
      <c r="E531" s="44"/>
      <c r="F531" s="44"/>
      <c r="G531" s="44"/>
    </row>
    <row r="532" spans="1:7" ht="15" customHeight="1">
      <c r="B532" s="158"/>
      <c r="C532" s="158"/>
      <c r="D532" s="24"/>
      <c r="E532" s="24"/>
      <c r="F532" s="24"/>
      <c r="G532" s="24"/>
    </row>
    <row r="533" spans="1:7" ht="30" customHeight="1">
      <c r="B533" s="158"/>
      <c r="C533" s="158"/>
      <c r="D533" s="24"/>
      <c r="E533" s="57" t="s">
        <v>215</v>
      </c>
      <c r="F533" s="58"/>
      <c r="G533" s="17" t="str">
        <f>$G$1</f>
        <v>XX.XX.2025</v>
      </c>
    </row>
    <row r="534" spans="1:7" ht="23.25" customHeight="1">
      <c r="A534" s="238" t="s">
        <v>211</v>
      </c>
      <c r="B534" s="158"/>
      <c r="C534" s="158"/>
      <c r="D534" s="24"/>
      <c r="E534" s="26" t="s">
        <v>213</v>
      </c>
      <c r="F534" s="26"/>
      <c r="G534" s="178">
        <f>$G$2</f>
        <v>2024</v>
      </c>
    </row>
    <row r="535" spans="1:7" ht="15" customHeight="1">
      <c r="B535" s="158"/>
      <c r="C535" s="158"/>
      <c r="D535" s="24"/>
      <c r="E535" s="27" t="s">
        <v>274</v>
      </c>
      <c r="F535" s="27"/>
      <c r="G535" s="179" t="s">
        <v>139</v>
      </c>
    </row>
    <row r="536" spans="1:7" ht="45" customHeight="1">
      <c r="A536" s="160" t="s">
        <v>212</v>
      </c>
      <c r="B536" s="161"/>
      <c r="C536" s="161"/>
      <c r="D536" s="282" t="str">
        <f>$D$4</f>
        <v>Versicherer</v>
      </c>
      <c r="E536" s="282"/>
      <c r="F536" s="282"/>
      <c r="G536" s="282"/>
    </row>
    <row r="537" spans="1:7" ht="5.9" customHeight="1">
      <c r="A537" s="239"/>
      <c r="B537" s="194"/>
      <c r="C537" s="240"/>
      <c r="D537" s="225"/>
      <c r="E537" s="60"/>
      <c r="F537" s="106"/>
      <c r="G537" s="226"/>
    </row>
    <row r="538" spans="1:7" ht="15" customHeight="1">
      <c r="A538" s="162"/>
      <c r="B538" s="158"/>
      <c r="C538" s="163"/>
      <c r="D538" s="37" t="s">
        <v>0</v>
      </c>
      <c r="E538" s="61" t="s">
        <v>1</v>
      </c>
      <c r="F538" s="107" t="s">
        <v>2</v>
      </c>
      <c r="G538" s="227" t="s">
        <v>3</v>
      </c>
    </row>
    <row r="539" spans="1:7" ht="15" customHeight="1">
      <c r="A539" s="162"/>
      <c r="B539" s="158"/>
      <c r="C539" s="163"/>
      <c r="D539" s="37" t="s">
        <v>99</v>
      </c>
      <c r="E539" s="61" t="s">
        <v>99</v>
      </c>
      <c r="F539" s="107" t="s">
        <v>99</v>
      </c>
      <c r="G539" s="227" t="s">
        <v>99</v>
      </c>
    </row>
    <row r="540" spans="1:7" ht="5.9" customHeight="1">
      <c r="A540" s="241"/>
      <c r="B540" s="164"/>
      <c r="C540" s="165"/>
      <c r="D540" s="220"/>
      <c r="E540" s="221"/>
      <c r="F540" s="228"/>
      <c r="G540" s="38"/>
    </row>
    <row r="541" spans="1:7" ht="11.15" customHeight="1">
      <c r="B541" s="158"/>
      <c r="C541" s="158"/>
      <c r="D541" s="24"/>
      <c r="E541" s="24"/>
      <c r="F541" s="24"/>
      <c r="G541" s="23"/>
    </row>
    <row r="542" spans="1:7" ht="15" customHeight="1">
      <c r="A542" s="239"/>
      <c r="B542" s="194"/>
      <c r="C542" s="240"/>
      <c r="D542" s="229"/>
      <c r="E542" s="230"/>
      <c r="F542" s="231"/>
      <c r="G542" s="111"/>
    </row>
    <row r="543" spans="1:7" ht="15" customHeight="1">
      <c r="A543" s="242" t="s">
        <v>276</v>
      </c>
      <c r="B543" s="169" t="s">
        <v>275</v>
      </c>
      <c r="C543" s="259"/>
      <c r="D543" s="4"/>
      <c r="E543" s="1"/>
      <c r="F543" s="2"/>
      <c r="G543" s="108"/>
    </row>
    <row r="544" spans="1:7" ht="15" customHeight="1">
      <c r="A544" s="242"/>
      <c r="B544" s="169"/>
      <c r="C544" s="259"/>
      <c r="D544" s="4"/>
      <c r="E544" s="1"/>
      <c r="F544" s="2"/>
      <c r="G544" s="108"/>
    </row>
    <row r="545" spans="1:7">
      <c r="A545" s="116" t="s">
        <v>277</v>
      </c>
      <c r="B545" s="62" t="s">
        <v>300</v>
      </c>
      <c r="C545" s="122"/>
      <c r="D545" s="4"/>
      <c r="E545" s="1"/>
      <c r="F545" s="2"/>
      <c r="G545" s="108"/>
    </row>
    <row r="546" spans="1:7">
      <c r="A546" s="116"/>
      <c r="B546" s="62"/>
      <c r="C546" s="122"/>
      <c r="D546" s="4"/>
      <c r="E546" s="1"/>
      <c r="F546" s="2"/>
      <c r="G546" s="108"/>
    </row>
    <row r="547" spans="1:7">
      <c r="A547" s="162" t="s">
        <v>278</v>
      </c>
      <c r="B547" s="158" t="s">
        <v>279</v>
      </c>
      <c r="C547" s="122"/>
      <c r="D547" s="4"/>
      <c r="E547" s="1"/>
      <c r="F547" s="2"/>
      <c r="G547" s="108"/>
    </row>
    <row r="548" spans="1:7" s="156" customFormat="1">
      <c r="A548" s="162" t="s">
        <v>285</v>
      </c>
      <c r="B548" s="158" t="s">
        <v>308</v>
      </c>
      <c r="C548" s="163"/>
      <c r="D548" s="140">
        <v>0</v>
      </c>
      <c r="E548" s="140">
        <v>0</v>
      </c>
      <c r="F548" s="140">
        <v>0</v>
      </c>
      <c r="G548" s="5">
        <f>SUM(D548:F548)</f>
        <v>0</v>
      </c>
    </row>
    <row r="549" spans="1:7" s="156" customFormat="1">
      <c r="A549" s="162" t="s">
        <v>286</v>
      </c>
      <c r="B549" s="158" t="s">
        <v>301</v>
      </c>
      <c r="C549" s="163"/>
      <c r="D549" s="5">
        <f>-D422</f>
        <v>0</v>
      </c>
      <c r="E549" s="5">
        <f>-E422</f>
        <v>0</v>
      </c>
      <c r="F549" s="5">
        <f>-F422</f>
        <v>0</v>
      </c>
      <c r="G549" s="5">
        <f>SUM(D549:F549)</f>
        <v>0</v>
      </c>
    </row>
    <row r="550" spans="1:7" s="156" customFormat="1">
      <c r="A550" s="162" t="s">
        <v>278</v>
      </c>
      <c r="B550" s="158" t="s">
        <v>279</v>
      </c>
      <c r="C550" s="163"/>
      <c r="D550" s="5">
        <f>D548+D549</f>
        <v>0</v>
      </c>
      <c r="E550" s="5">
        <f>E548+E549</f>
        <v>0</v>
      </c>
      <c r="F550" s="5">
        <f>F548+F549</f>
        <v>0</v>
      </c>
      <c r="G550" s="5">
        <f>SUM(D550:F550)</f>
        <v>0</v>
      </c>
    </row>
    <row r="551" spans="1:7" s="156" customFormat="1">
      <c r="A551" s="162"/>
      <c r="B551" s="158"/>
      <c r="C551" s="163"/>
      <c r="D551" s="4"/>
      <c r="E551" s="1"/>
      <c r="F551" s="2"/>
      <c r="G551" s="108"/>
    </row>
    <row r="552" spans="1:7">
      <c r="A552" s="162" t="s">
        <v>294</v>
      </c>
      <c r="B552" s="158" t="s">
        <v>287</v>
      </c>
      <c r="C552" s="163"/>
      <c r="D552" s="5">
        <f>D524</f>
        <v>0</v>
      </c>
      <c r="E552" s="5">
        <f>E524</f>
        <v>0</v>
      </c>
      <c r="F552" s="5">
        <f>F524</f>
        <v>0</v>
      </c>
      <c r="G552" s="5">
        <f>SUM(D552:F552)</f>
        <v>0</v>
      </c>
    </row>
    <row r="553" spans="1:7" ht="15" customHeight="1">
      <c r="A553" s="162"/>
      <c r="B553" s="158"/>
      <c r="C553" s="163"/>
      <c r="D553" s="63"/>
      <c r="E553" s="50"/>
      <c r="F553" s="44"/>
      <c r="G553" s="86"/>
    </row>
    <row r="554" spans="1:7" ht="30" customHeight="1">
      <c r="A554" s="244" t="s">
        <v>277</v>
      </c>
      <c r="B554" s="193" t="s">
        <v>302</v>
      </c>
      <c r="C554" s="260"/>
      <c r="D554" s="205">
        <f>D552+D550</f>
        <v>0</v>
      </c>
      <c r="E554" s="114">
        <f>E552+E550</f>
        <v>0</v>
      </c>
      <c r="F554" s="114">
        <f>F552+F550</f>
        <v>0</v>
      </c>
      <c r="G554" s="8">
        <f>SUM(D554:F554)</f>
        <v>0</v>
      </c>
    </row>
    <row r="555" spans="1:7" ht="15" customHeight="1">
      <c r="A555" s="239"/>
      <c r="B555" s="194"/>
      <c r="C555" s="240"/>
      <c r="D555" s="63"/>
      <c r="E555" s="50"/>
      <c r="F555" s="44"/>
      <c r="G555" s="86"/>
    </row>
    <row r="556" spans="1:7" ht="15" customHeight="1">
      <c r="A556" s="116" t="s">
        <v>281</v>
      </c>
      <c r="B556" s="62" t="s">
        <v>303</v>
      </c>
      <c r="C556" s="122"/>
      <c r="D556" s="4"/>
      <c r="E556" s="1"/>
      <c r="F556" s="2"/>
      <c r="G556" s="108"/>
    </row>
    <row r="557" spans="1:7" ht="15" customHeight="1">
      <c r="A557" s="116"/>
      <c r="B557" s="62"/>
      <c r="C557" s="122"/>
      <c r="D557" s="4"/>
      <c r="E557" s="1"/>
      <c r="F557" s="2"/>
      <c r="G557" s="108"/>
    </row>
    <row r="558" spans="1:7" ht="15" customHeight="1">
      <c r="A558" s="162" t="s">
        <v>282</v>
      </c>
      <c r="B558" s="158" t="s">
        <v>280</v>
      </c>
      <c r="C558" s="163"/>
      <c r="D558" s="4"/>
      <c r="E558" s="1"/>
      <c r="F558" s="2"/>
      <c r="G558" s="108"/>
    </row>
    <row r="559" spans="1:7" ht="15" customHeight="1">
      <c r="A559" s="188" t="s">
        <v>288</v>
      </c>
      <c r="B559" s="277" t="s">
        <v>338</v>
      </c>
      <c r="C559" s="163"/>
      <c r="D559" s="140">
        <v>0</v>
      </c>
      <c r="E559" s="140">
        <v>0</v>
      </c>
      <c r="F559" s="140">
        <v>0</v>
      </c>
      <c r="G559" s="5">
        <f>SUM(D559:F559)</f>
        <v>0</v>
      </c>
    </row>
    <row r="560" spans="1:7" ht="15" customHeight="1">
      <c r="A560" s="188" t="s">
        <v>289</v>
      </c>
      <c r="B560" s="273" t="s">
        <v>339</v>
      </c>
      <c r="C560" s="163"/>
      <c r="D560" s="140">
        <v>0</v>
      </c>
      <c r="E560" s="140">
        <v>0</v>
      </c>
      <c r="F560" s="140">
        <v>0</v>
      </c>
      <c r="G560" s="5">
        <f>SUM(D560:F560)</f>
        <v>0</v>
      </c>
    </row>
    <row r="561" spans="1:7" ht="15" customHeight="1">
      <c r="A561" s="188" t="s">
        <v>291</v>
      </c>
      <c r="B561" s="158" t="s">
        <v>304</v>
      </c>
      <c r="C561" s="163"/>
      <c r="D561" s="176">
        <f>D342-RückstellungenBR2023!D46</f>
        <v>0</v>
      </c>
      <c r="E561" s="176">
        <f>E342-RückstellungenBR2023!E46</f>
        <v>0</v>
      </c>
      <c r="F561" s="176">
        <f>F342-RückstellungenBR2023!F46</f>
        <v>0</v>
      </c>
      <c r="G561" s="5">
        <f>SUM(D561:F561)</f>
        <v>0</v>
      </c>
    </row>
    <row r="562" spans="1:7" ht="15" customHeight="1">
      <c r="A562" s="188"/>
      <c r="B562" s="158" t="s">
        <v>290</v>
      </c>
      <c r="C562" s="163"/>
      <c r="D562" s="190"/>
      <c r="E562" s="190"/>
      <c r="F562" s="190"/>
      <c r="G562" s="15"/>
    </row>
    <row r="563" spans="1:7" ht="15" customHeight="1">
      <c r="A563" s="188" t="s">
        <v>292</v>
      </c>
      <c r="B563" s="174" t="s">
        <v>305</v>
      </c>
      <c r="C563" s="163"/>
      <c r="D563" s="5">
        <f>-D53</f>
        <v>0</v>
      </c>
      <c r="E563" s="5">
        <f>-E53</f>
        <v>0</v>
      </c>
      <c r="F563" s="5">
        <f>-F53</f>
        <v>0</v>
      </c>
      <c r="G563" s="5">
        <f>SUM(D563:F563)</f>
        <v>0</v>
      </c>
    </row>
    <row r="564" spans="1:7" ht="15" customHeight="1">
      <c r="A564" s="189" t="s">
        <v>282</v>
      </c>
      <c r="B564" s="158" t="s">
        <v>280</v>
      </c>
      <c r="C564" s="163"/>
      <c r="D564" s="5">
        <f>D559+D560+D561+D563</f>
        <v>0</v>
      </c>
      <c r="E564" s="5">
        <f>E559+E560+E561+E563</f>
        <v>0</v>
      </c>
      <c r="F564" s="5">
        <f>F559+F560+F561+F563</f>
        <v>0</v>
      </c>
      <c r="G564" s="5">
        <f>SUM(D564:F564)</f>
        <v>0</v>
      </c>
    </row>
    <row r="565" spans="1:7" ht="15" customHeight="1">
      <c r="A565" s="188"/>
      <c r="B565" s="158"/>
      <c r="C565" s="163"/>
      <c r="D565" s="4"/>
      <c r="E565" s="1"/>
      <c r="F565" s="2"/>
      <c r="G565" s="108"/>
    </row>
    <row r="566" spans="1:7">
      <c r="A566" s="162" t="s">
        <v>295</v>
      </c>
      <c r="B566" s="174" t="s">
        <v>283</v>
      </c>
      <c r="C566" s="261"/>
      <c r="D566" s="140">
        <v>0</v>
      </c>
      <c r="E566" s="140">
        <v>0</v>
      </c>
      <c r="F566" s="140">
        <v>0</v>
      </c>
      <c r="G566" s="5">
        <f>SUM(D566:F566)</f>
        <v>0</v>
      </c>
    </row>
    <row r="567" spans="1:7">
      <c r="A567" s="162"/>
      <c r="C567" s="261"/>
      <c r="D567" s="108"/>
      <c r="E567" s="183"/>
      <c r="F567" s="2"/>
      <c r="G567" s="108"/>
    </row>
    <row r="568" spans="1:7">
      <c r="A568" s="162" t="s">
        <v>296</v>
      </c>
      <c r="B568" s="174" t="s">
        <v>293</v>
      </c>
      <c r="C568" s="261"/>
      <c r="D568" s="5">
        <f>D526</f>
        <v>0</v>
      </c>
      <c r="E568" s="5">
        <f>E526</f>
        <v>0</v>
      </c>
      <c r="F568" s="5">
        <f>F526</f>
        <v>0</v>
      </c>
      <c r="G568" s="5">
        <f>SUM(D568:F568)</f>
        <v>0</v>
      </c>
    </row>
    <row r="569" spans="1:7" ht="15" customHeight="1">
      <c r="A569" s="241"/>
      <c r="B569" s="164"/>
      <c r="C569" s="165"/>
      <c r="D569" s="63"/>
      <c r="E569" s="50"/>
      <c r="F569" s="44"/>
      <c r="G569" s="86"/>
    </row>
    <row r="570" spans="1:7" ht="30" customHeight="1">
      <c r="A570" s="244" t="s">
        <v>281</v>
      </c>
      <c r="B570" s="193" t="s">
        <v>306</v>
      </c>
      <c r="C570" s="260"/>
      <c r="D570" s="205">
        <f>D564+D566+D568</f>
        <v>0</v>
      </c>
      <c r="E570" s="114">
        <f>E564+E566+E568</f>
        <v>0</v>
      </c>
      <c r="F570" s="114">
        <f>F564+F566+F568</f>
        <v>0</v>
      </c>
      <c r="G570" s="8">
        <f>SUM(D570:F570)</f>
        <v>0</v>
      </c>
    </row>
    <row r="571" spans="1:7" ht="15" customHeight="1">
      <c r="A571" s="162"/>
      <c r="B571" s="158"/>
      <c r="C571" s="163"/>
      <c r="D571" s="63"/>
      <c r="E571" s="49"/>
      <c r="F571" s="44"/>
      <c r="G571" s="86"/>
    </row>
    <row r="572" spans="1:7" ht="30" customHeight="1">
      <c r="A572" s="117" t="s">
        <v>276</v>
      </c>
      <c r="B572" s="118" t="s">
        <v>307</v>
      </c>
      <c r="C572" s="119"/>
      <c r="D572" s="177">
        <f>D554-D570</f>
        <v>0</v>
      </c>
      <c r="E572" s="177">
        <f>E554-E570</f>
        <v>0</v>
      </c>
      <c r="F572" s="177">
        <f>F554-F570</f>
        <v>0</v>
      </c>
      <c r="G572" s="8">
        <f>SUM(D572:F572)</f>
        <v>0</v>
      </c>
    </row>
    <row r="573" spans="1:7" s="56" customFormat="1" ht="15" customHeight="1">
      <c r="A573" s="241"/>
      <c r="B573" s="121" t="s">
        <v>297</v>
      </c>
      <c r="C573" s="187"/>
      <c r="D573" s="53"/>
      <c r="E573" s="54"/>
      <c r="F573" s="54"/>
      <c r="G573" s="55"/>
    </row>
  </sheetData>
  <protectedRanges>
    <protectedRange sqref="C4 C70 C510 C132 C175 C224 C279 C304 C409 C476" name="Bereich18"/>
    <protectedRange sqref="F2" name="Bereich17"/>
    <protectedRange sqref="C257:C260 D258:E260 C263:C264 D262:E263" name="Bereich10"/>
    <protectedRange sqref="C239:C249 D239:E241 D243:E244 D248:E249 D246:E246 C261:C262 D245:F245" name="Bereich09"/>
    <protectedRange sqref="C202:C210 D203:E205 D207:E208 D210:E210" name="Bereich08"/>
    <protectedRange sqref="C190:C193 D190:E191 D193:E193" name="Bereich07"/>
    <protectedRange sqref="C158:C162 D159:E160 D162:E162" name="Bereich06"/>
    <protectedRange sqref="C146:C149 D146:E147 D149:E149" name="Bereich05"/>
    <protectedRange sqref="C114:C120 D114:E114 D120:E120 D116:E118" name="Bereich04"/>
    <protectedRange sqref="C93:C107 D107:E107 D98:E98 C90 D84:E86 C83:C88 D88:E88 C91:E92 D100:E105" name="Bereich03"/>
    <protectedRange sqref="C24:E24 D26:F26 C17:C21 D33:E34 D27:E31 D553:E553 C553:C555 D555:E555 D569:E569 C569:C570 D17:E20 D261:F261 D37:E38 D41:E42 C26:C34 D53:E54 G55 D79:E80 D82:E82 F99 F112 D110:F110 D115:E115 D145:F145 D154:F154 D156:F156 D189:F189 D198:F198 D200:F200 D202:F202 D253:F253 D255:F255 D313:F313 D315:F315 D320:F320 D325:F325 D327:F327 D330:F330 D335:F335 D337:F337 D351:F351 D342:F342 D94:E96" name="Bereich01"/>
    <protectedRange sqref="D289:E289 D294:E294 D291:E292 C289:C294" name="Bereich11"/>
    <protectedRange sqref="C503:E503" name="Bereich14_1"/>
    <protectedRange sqref="D418:E418 D424:E430 C461:C462 D441:E445 D434:E437 D460:E460 D415:F415 D461:F461 C536:C537 D535:E535 D536:F536 D449:E452 D420:E421 D419:F419" name="Bereich13_1"/>
    <protectedRange sqref="D453:E455 D458:E459 D456:F456 D533:E534" name="Bereich13_1_3"/>
    <protectedRange sqref="C357" name="Bereich18_2"/>
    <protectedRange sqref="C348:E349 C355:E355" name="Bereich12_1"/>
    <protectedRange sqref="D338:F338 D568:F568 D548:F550 D566:F566 D559:F564 D552:F552" name="Bereich12"/>
    <protectedRange sqref="C321" name="Bereich12_2"/>
    <protectedRange sqref="D99:E99" name="Bereich03_1"/>
    <protectedRange sqref="D323:F324 D326:F326 D328:F329 D331:F334 D336:F336" name="Bereich12_5"/>
    <protectedRange sqref="D321:E321" name="Bereich12_2_2"/>
  </protectedRanges>
  <mergeCells count="12">
    <mergeCell ref="D300:G300"/>
    <mergeCell ref="D275:G275"/>
    <mergeCell ref="D4:G4"/>
    <mergeCell ref="D66:G66"/>
    <mergeCell ref="D128:G128"/>
    <mergeCell ref="D171:G171"/>
    <mergeCell ref="D220:G220"/>
    <mergeCell ref="D536:G536"/>
    <mergeCell ref="D515:G515"/>
    <mergeCell ref="D360:G360"/>
    <mergeCell ref="D430:G430"/>
    <mergeCell ref="D461:G461"/>
  </mergeCells>
  <phoneticPr fontId="0" type="noConversion"/>
  <pageMargins left="0.74803149606299213" right="0.31496062992125984" top="0.31496062992125984" bottom="0.31496062992125984" header="0.51181102362204722" footer="0.31496062992125984"/>
  <pageSetup paperSize="9" scale="62" fitToHeight="0" orientation="portrait" r:id="rId1"/>
  <headerFooter alignWithMargins="0">
    <oddFooter>&amp;RSeite &amp;P von &amp;N</oddFooter>
  </headerFooter>
  <rowBreaks count="11" manualBreakCount="11">
    <brk id="62" max="16383" man="1"/>
    <brk id="124" max="16383" man="1"/>
    <brk id="167" max="16383" man="1"/>
    <brk id="216" max="16383" man="1"/>
    <brk id="271" max="16383" man="1"/>
    <brk id="296" max="16383" man="1"/>
    <brk id="356" max="16383" man="1"/>
    <brk id="426" max="16383" man="1"/>
    <brk id="457" max="16383" man="1"/>
    <brk id="511" max="7" man="1"/>
    <brk id="5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view="pageBreakPreview" zoomScaleNormal="70" zoomScaleSheetLayoutView="100" workbookViewId="0"/>
  </sheetViews>
  <sheetFormatPr baseColWidth="10" defaultColWidth="10.84375" defaultRowHeight="15.5"/>
  <cols>
    <col min="1" max="1" width="8.4609375" style="173" customWidth="1"/>
    <col min="2" max="2" width="42.53515625" style="174" customWidth="1"/>
    <col min="3" max="3" width="6.07421875" style="174" customWidth="1"/>
    <col min="4" max="4" width="13.3046875" style="18" bestFit="1" customWidth="1"/>
    <col min="5" max="5" width="16.07421875" style="18" bestFit="1" customWidth="1"/>
    <col min="6" max="6" width="13.3046875" style="18" bestFit="1" customWidth="1"/>
    <col min="7" max="7" width="14.3046875" style="18" bestFit="1" customWidth="1"/>
    <col min="8" max="16384" width="10.84375" style="18"/>
  </cols>
  <sheetData>
    <row r="1" spans="1:7" ht="27.25" customHeight="1">
      <c r="A1" s="157"/>
      <c r="B1" s="158"/>
      <c r="C1" s="158"/>
      <c r="D1" s="23"/>
      <c r="E1" s="57" t="s">
        <v>215</v>
      </c>
      <c r="F1" s="58"/>
      <c r="G1" s="17" t="str">
        <f>'BR2024'!G1</f>
        <v>XX.XX.2025</v>
      </c>
    </row>
    <row r="2" spans="1:7" ht="22.4" customHeight="1">
      <c r="A2" s="159" t="s">
        <v>211</v>
      </c>
      <c r="B2" s="158"/>
      <c r="C2" s="158"/>
      <c r="D2" s="23"/>
      <c r="E2" s="84" t="s">
        <v>213</v>
      </c>
      <c r="F2" s="84"/>
      <c r="G2" s="152">
        <f>+'BR2024'!G2-1</f>
        <v>2023</v>
      </c>
    </row>
    <row r="3" spans="1:7" ht="17.5" customHeight="1">
      <c r="A3" s="157"/>
      <c r="B3" s="158"/>
      <c r="C3" s="158"/>
      <c r="D3" s="23"/>
      <c r="E3" s="19" t="s">
        <v>263</v>
      </c>
      <c r="F3" s="19"/>
      <c r="G3" s="84"/>
    </row>
    <row r="4" spans="1:7" ht="45" customHeight="1">
      <c r="A4" s="160" t="s">
        <v>212</v>
      </c>
      <c r="B4" s="161"/>
      <c r="C4" s="161"/>
      <c r="D4" s="285" t="str">
        <f>'BR2024'!D4:G4</f>
        <v>Versicherer</v>
      </c>
      <c r="E4" s="285"/>
      <c r="F4" s="285"/>
      <c r="G4" s="285"/>
    </row>
    <row r="5" spans="1:7" ht="5.9" customHeight="1">
      <c r="A5" s="162"/>
      <c r="B5" s="158"/>
      <c r="C5" s="163"/>
      <c r="D5" s="32"/>
      <c r="E5" s="85"/>
      <c r="F5" s="31"/>
      <c r="G5" s="102"/>
    </row>
    <row r="6" spans="1:7" ht="15" customHeight="1">
      <c r="A6" s="162"/>
      <c r="B6" s="158"/>
      <c r="C6" s="163"/>
      <c r="D6" s="37" t="s">
        <v>0</v>
      </c>
      <c r="E6" s="61" t="s">
        <v>1</v>
      </c>
      <c r="F6" s="36" t="s">
        <v>2</v>
      </c>
      <c r="G6" s="104" t="s">
        <v>3</v>
      </c>
    </row>
    <row r="7" spans="1:7" ht="15" customHeight="1">
      <c r="A7" s="162"/>
      <c r="B7" s="158"/>
      <c r="C7" s="163"/>
      <c r="D7" s="37" t="s">
        <v>99</v>
      </c>
      <c r="E7" s="61" t="s">
        <v>99</v>
      </c>
      <c r="F7" s="36" t="s">
        <v>99</v>
      </c>
      <c r="G7" s="104" t="s">
        <v>99</v>
      </c>
    </row>
    <row r="8" spans="1:7" ht="5.9" customHeight="1">
      <c r="A8" s="162"/>
      <c r="B8" s="164"/>
      <c r="C8" s="165"/>
      <c r="D8" s="220"/>
      <c r="E8" s="221"/>
      <c r="F8" s="222"/>
      <c r="G8" s="182"/>
    </row>
    <row r="9" spans="1:7" ht="11.15" customHeight="1">
      <c r="A9" s="166"/>
      <c r="B9" s="158"/>
      <c r="C9" s="158"/>
      <c r="D9" s="23"/>
      <c r="E9" s="23"/>
      <c r="F9" s="23"/>
      <c r="G9" s="23"/>
    </row>
    <row r="10" spans="1:7" ht="15" customHeight="1">
      <c r="A10" s="162"/>
      <c r="B10" s="167"/>
      <c r="C10" s="167"/>
      <c r="D10" s="223"/>
      <c r="E10" s="224"/>
      <c r="F10" s="94"/>
      <c r="G10" s="113"/>
    </row>
    <row r="11" spans="1:7" ht="18" customHeight="1">
      <c r="A11" s="168" t="s">
        <v>62</v>
      </c>
      <c r="B11" s="169" t="s">
        <v>179</v>
      </c>
      <c r="C11" s="169"/>
      <c r="D11" s="45"/>
      <c r="E11" s="75"/>
      <c r="F11" s="44"/>
      <c r="G11" s="86"/>
    </row>
    <row r="12" spans="1:7" ht="15" customHeight="1">
      <c r="A12" s="168"/>
      <c r="B12" s="169" t="s">
        <v>264</v>
      </c>
      <c r="C12" s="169"/>
      <c r="D12" s="45"/>
      <c r="E12" s="75"/>
      <c r="F12" s="44"/>
      <c r="G12" s="86"/>
    </row>
    <row r="13" spans="1:7" ht="18" customHeight="1">
      <c r="A13" s="170"/>
      <c r="B13" s="158"/>
      <c r="C13" s="158"/>
      <c r="D13" s="45"/>
      <c r="E13" s="75"/>
      <c r="F13" s="44"/>
      <c r="G13" s="86"/>
    </row>
    <row r="14" spans="1:7" customFormat="1" ht="15" customHeight="1">
      <c r="A14" s="127" t="s">
        <v>180</v>
      </c>
      <c r="B14" s="62" t="s">
        <v>117</v>
      </c>
      <c r="C14" s="62"/>
      <c r="D14" s="63"/>
      <c r="E14" s="75"/>
      <c r="F14" s="44"/>
      <c r="G14" s="86"/>
    </row>
    <row r="15" spans="1:7" ht="15" customHeight="1">
      <c r="A15" s="127"/>
      <c r="B15" s="62" t="s">
        <v>153</v>
      </c>
      <c r="C15" s="62"/>
      <c r="D15" s="45"/>
      <c r="E15" s="75"/>
      <c r="F15" s="44"/>
      <c r="G15" s="86"/>
    </row>
    <row r="16" spans="1:7" ht="16" customHeight="1">
      <c r="A16" s="170"/>
      <c r="B16" s="158"/>
      <c r="C16" s="158"/>
      <c r="D16" s="45"/>
      <c r="E16" s="75"/>
      <c r="F16" s="44"/>
      <c r="G16" s="86"/>
    </row>
    <row r="17" spans="1:7" ht="15" customHeight="1">
      <c r="A17" s="170" t="s">
        <v>58</v>
      </c>
      <c r="B17" s="158" t="s">
        <v>105</v>
      </c>
      <c r="C17" s="158"/>
      <c r="D17" s="16">
        <v>0</v>
      </c>
      <c r="E17" s="16">
        <v>0</v>
      </c>
      <c r="F17" s="16">
        <v>0</v>
      </c>
      <c r="G17" s="5">
        <f>SUM(D17:F17)</f>
        <v>0</v>
      </c>
    </row>
    <row r="18" spans="1:7" ht="15" customHeight="1">
      <c r="A18" s="170"/>
      <c r="B18" s="158"/>
      <c r="C18" s="158"/>
      <c r="D18" s="97"/>
      <c r="E18" s="75"/>
      <c r="F18" s="44"/>
      <c r="G18" s="86"/>
    </row>
    <row r="19" spans="1:7" ht="15" customHeight="1">
      <c r="A19" s="170" t="s">
        <v>59</v>
      </c>
      <c r="B19" s="158" t="s">
        <v>145</v>
      </c>
      <c r="C19" s="158"/>
      <c r="D19" s="16">
        <v>0</v>
      </c>
      <c r="E19" s="16">
        <v>0</v>
      </c>
      <c r="F19" s="16">
        <v>0</v>
      </c>
      <c r="G19" s="5">
        <f>SUM(D19:F19)</f>
        <v>0</v>
      </c>
    </row>
    <row r="20" spans="1:7" ht="15" customHeight="1">
      <c r="A20" s="162"/>
      <c r="B20" s="158"/>
      <c r="C20" s="158"/>
      <c r="D20" s="45"/>
      <c r="E20" s="75"/>
      <c r="F20" s="44"/>
      <c r="G20" s="86"/>
    </row>
    <row r="21" spans="1:7" ht="15" customHeight="1">
      <c r="A21" s="116" t="s">
        <v>266</v>
      </c>
      <c r="B21" s="62" t="s">
        <v>181</v>
      </c>
      <c r="C21" s="62"/>
      <c r="D21" s="45"/>
      <c r="E21" s="75"/>
      <c r="F21" s="44"/>
      <c r="G21" s="86"/>
    </row>
    <row r="22" spans="1:7" ht="16" customHeight="1">
      <c r="A22" s="116"/>
      <c r="B22" s="62" t="s">
        <v>182</v>
      </c>
      <c r="C22" s="62"/>
      <c r="D22" s="45"/>
      <c r="E22" s="75"/>
      <c r="F22" s="44"/>
      <c r="G22" s="86"/>
    </row>
    <row r="23" spans="1:7" ht="16" customHeight="1">
      <c r="A23" s="162"/>
      <c r="B23" s="158"/>
      <c r="C23" s="62"/>
      <c r="D23" s="47"/>
      <c r="E23" s="75"/>
      <c r="F23" s="44"/>
      <c r="G23" s="86"/>
    </row>
    <row r="24" spans="1:7" ht="15" customHeight="1">
      <c r="A24" s="162" t="s">
        <v>60</v>
      </c>
      <c r="B24" s="158" t="s">
        <v>183</v>
      </c>
      <c r="C24" s="158"/>
      <c r="D24" s="16">
        <v>0</v>
      </c>
      <c r="E24" s="16">
        <v>0</v>
      </c>
      <c r="F24" s="16">
        <v>0</v>
      </c>
      <c r="G24" s="5">
        <f>SUM(D24:F24)</f>
        <v>0</v>
      </c>
    </row>
    <row r="25" spans="1:7" ht="15" customHeight="1">
      <c r="A25" s="162"/>
      <c r="B25" s="158" t="s">
        <v>123</v>
      </c>
      <c r="C25" s="158"/>
      <c r="D25" s="113"/>
      <c r="E25" s="49"/>
      <c r="F25" s="44"/>
      <c r="G25" s="86"/>
    </row>
    <row r="26" spans="1:7" ht="15" customHeight="1">
      <c r="A26" s="162"/>
      <c r="B26" s="158"/>
      <c r="C26" s="158"/>
      <c r="D26" s="86"/>
      <c r="E26" s="49"/>
      <c r="F26" s="44"/>
      <c r="G26" s="86"/>
    </row>
    <row r="27" spans="1:7" ht="15" customHeight="1">
      <c r="A27" s="162" t="s">
        <v>227</v>
      </c>
      <c r="B27" s="158" t="s">
        <v>145</v>
      </c>
      <c r="C27" s="158"/>
      <c r="D27" s="86"/>
      <c r="E27" s="49"/>
      <c r="F27" s="44"/>
      <c r="G27" s="86"/>
    </row>
    <row r="28" spans="1:7" ht="15" customHeight="1">
      <c r="A28" s="162"/>
      <c r="B28" s="158" t="s">
        <v>123</v>
      </c>
      <c r="C28" s="158"/>
      <c r="D28" s="78"/>
      <c r="E28" s="44"/>
      <c r="F28" s="45"/>
      <c r="G28" s="86"/>
    </row>
    <row r="29" spans="1:7" s="130" customFormat="1" ht="15" customHeight="1">
      <c r="A29" s="171" t="s">
        <v>268</v>
      </c>
      <c r="B29" s="172" t="s">
        <v>340</v>
      </c>
      <c r="C29" s="158"/>
      <c r="D29" s="16">
        <v>0</v>
      </c>
      <c r="E29" s="16">
        <v>0</v>
      </c>
      <c r="F29" s="16">
        <v>0</v>
      </c>
      <c r="G29" s="153">
        <f>SUM(D29:F29)</f>
        <v>0</v>
      </c>
    </row>
    <row r="30" spans="1:7" s="130" customFormat="1" ht="15" customHeight="1">
      <c r="A30" s="171"/>
      <c r="B30" s="172" t="s">
        <v>123</v>
      </c>
      <c r="C30" s="172"/>
      <c r="D30" s="135"/>
      <c r="E30" s="134"/>
      <c r="F30" s="133"/>
      <c r="G30" s="219"/>
    </row>
    <row r="31" spans="1:7" s="130" customFormat="1" ht="15" customHeight="1">
      <c r="A31" s="171" t="s">
        <v>269</v>
      </c>
      <c r="B31" s="172" t="s">
        <v>341</v>
      </c>
      <c r="C31" s="158"/>
      <c r="D31" s="16">
        <v>0</v>
      </c>
      <c r="E31" s="16">
        <v>0</v>
      </c>
      <c r="F31" s="16">
        <v>0</v>
      </c>
      <c r="G31" s="153">
        <f>SUM(D31:F31)</f>
        <v>0</v>
      </c>
    </row>
    <row r="32" spans="1:7" s="130" customFormat="1" ht="15" customHeight="1">
      <c r="A32" s="171"/>
      <c r="B32" s="172" t="s">
        <v>123</v>
      </c>
      <c r="C32" s="172"/>
      <c r="D32" s="128"/>
      <c r="E32" s="135"/>
      <c r="F32" s="136"/>
      <c r="G32" s="154"/>
    </row>
    <row r="33" spans="1:7" ht="15" customHeight="1">
      <c r="A33" s="162"/>
      <c r="B33" s="158"/>
      <c r="C33" s="158"/>
      <c r="D33" s="79"/>
      <c r="E33" s="79"/>
      <c r="F33" s="78"/>
      <c r="G33" s="78"/>
    </row>
    <row r="34" spans="1:7" ht="15" customHeight="1">
      <c r="A34" s="162" t="s">
        <v>61</v>
      </c>
      <c r="B34" s="158" t="s">
        <v>183</v>
      </c>
      <c r="C34" s="158"/>
      <c r="D34" s="16">
        <v>0</v>
      </c>
      <c r="E34" s="16">
        <v>0</v>
      </c>
      <c r="F34" s="16">
        <v>0</v>
      </c>
      <c r="G34" s="5">
        <f>SUM(D34:F34)</f>
        <v>0</v>
      </c>
    </row>
    <row r="35" spans="1:7" ht="15" customHeight="1">
      <c r="A35" s="162"/>
      <c r="B35" s="158" t="s">
        <v>124</v>
      </c>
      <c r="C35" s="158"/>
      <c r="D35" s="45"/>
      <c r="E35" s="75"/>
      <c r="F35" s="44"/>
      <c r="G35" s="86"/>
    </row>
    <row r="36" spans="1:7" ht="15" customHeight="1">
      <c r="A36" s="162"/>
      <c r="B36" s="158"/>
      <c r="C36" s="158"/>
      <c r="D36" s="45"/>
      <c r="E36" s="75"/>
      <c r="F36" s="44"/>
      <c r="G36" s="86"/>
    </row>
    <row r="37" spans="1:7" ht="15" customHeight="1">
      <c r="A37" s="162" t="s">
        <v>228</v>
      </c>
      <c r="B37" s="158" t="s">
        <v>145</v>
      </c>
      <c r="C37" s="158"/>
      <c r="D37" s="86"/>
      <c r="E37" s="49"/>
      <c r="F37" s="44"/>
      <c r="G37" s="86"/>
    </row>
    <row r="38" spans="1:7" ht="15" customHeight="1">
      <c r="A38" s="162"/>
      <c r="B38" s="158" t="s">
        <v>124</v>
      </c>
      <c r="C38" s="158"/>
      <c r="D38" s="86"/>
      <c r="E38" s="49"/>
      <c r="F38" s="44"/>
      <c r="G38" s="86"/>
    </row>
    <row r="39" spans="1:7" s="130" customFormat="1" ht="15" customHeight="1">
      <c r="A39" s="171" t="s">
        <v>270</v>
      </c>
      <c r="B39" s="172" t="s">
        <v>340</v>
      </c>
      <c r="C39" s="158"/>
      <c r="D39" s="16">
        <v>0</v>
      </c>
      <c r="E39" s="16">
        <v>0</v>
      </c>
      <c r="F39" s="16">
        <v>0</v>
      </c>
      <c r="G39" s="153">
        <f>SUM(D39:F39)</f>
        <v>0</v>
      </c>
    </row>
    <row r="40" spans="1:7" s="130" customFormat="1" ht="15" customHeight="1">
      <c r="A40" s="171"/>
      <c r="B40" s="172" t="s">
        <v>124</v>
      </c>
      <c r="C40" s="172"/>
      <c r="D40" s="149"/>
      <c r="E40" s="150"/>
      <c r="F40" s="151"/>
      <c r="G40" s="219"/>
    </row>
    <row r="41" spans="1:7" s="130" customFormat="1" ht="15" customHeight="1">
      <c r="A41" s="171" t="s">
        <v>271</v>
      </c>
      <c r="B41" s="172" t="s">
        <v>341</v>
      </c>
      <c r="C41" s="158"/>
      <c r="D41" s="16">
        <v>0</v>
      </c>
      <c r="E41" s="16">
        <v>0</v>
      </c>
      <c r="F41" s="16">
        <v>0</v>
      </c>
      <c r="G41" s="153">
        <f>SUM(D41:F41)</f>
        <v>0</v>
      </c>
    </row>
    <row r="42" spans="1:7" s="130" customFormat="1" ht="15" customHeight="1">
      <c r="A42" s="171"/>
      <c r="B42" s="172" t="s">
        <v>124</v>
      </c>
      <c r="C42" s="172"/>
      <c r="D42" s="136"/>
      <c r="E42" s="133"/>
      <c r="F42" s="136"/>
      <c r="G42" s="136"/>
    </row>
    <row r="43" spans="1:7" ht="15" customHeight="1">
      <c r="A43" s="162"/>
      <c r="B43" s="158"/>
      <c r="C43" s="158"/>
      <c r="D43" s="86"/>
      <c r="E43" s="44"/>
      <c r="F43" s="86"/>
      <c r="G43" s="86"/>
    </row>
    <row r="44" spans="1:7" ht="15" customHeight="1">
      <c r="A44" s="116" t="s">
        <v>267</v>
      </c>
      <c r="B44" s="62" t="s">
        <v>184</v>
      </c>
      <c r="C44" s="62"/>
      <c r="D44" s="16">
        <v>0</v>
      </c>
      <c r="E44" s="16">
        <v>0</v>
      </c>
      <c r="F44" s="16">
        <v>0</v>
      </c>
      <c r="G44" s="5">
        <f>SUM(D44:F44)</f>
        <v>0</v>
      </c>
    </row>
    <row r="45" spans="1:7" ht="16" customHeight="1">
      <c r="A45" s="162"/>
      <c r="B45" s="158"/>
      <c r="C45" s="62"/>
      <c r="D45" s="86"/>
      <c r="E45" s="49"/>
      <c r="F45" s="44"/>
      <c r="G45" s="78"/>
    </row>
    <row r="46" spans="1:7" ht="16" customHeight="1">
      <c r="A46" s="274" t="s">
        <v>272</v>
      </c>
      <c r="B46" s="275" t="s">
        <v>273</v>
      </c>
      <c r="C46" s="62"/>
      <c r="D46" s="16">
        <v>0</v>
      </c>
      <c r="E46" s="16">
        <v>0</v>
      </c>
      <c r="F46" s="16">
        <v>0</v>
      </c>
      <c r="G46" s="5">
        <f>SUM(D46:F46)</f>
        <v>0</v>
      </c>
    </row>
    <row r="47" spans="1:7" ht="16" customHeight="1">
      <c r="A47" s="116"/>
      <c r="B47" s="62"/>
      <c r="C47" s="62"/>
      <c r="D47" s="45"/>
      <c r="E47" s="75"/>
      <c r="F47" s="44"/>
      <c r="G47" s="86"/>
    </row>
    <row r="48" spans="1:7" ht="15" customHeight="1">
      <c r="A48" s="274" t="s">
        <v>336</v>
      </c>
      <c r="B48" s="275" t="s">
        <v>327</v>
      </c>
      <c r="C48" s="122"/>
      <c r="D48" s="16">
        <v>0</v>
      </c>
      <c r="E48" s="16">
        <v>0</v>
      </c>
      <c r="F48" s="16">
        <v>0</v>
      </c>
      <c r="G48" s="5">
        <f>SUM(D48:F48)</f>
        <v>0</v>
      </c>
    </row>
    <row r="49" spans="1:7" ht="15" customHeight="1">
      <c r="A49" s="162"/>
      <c r="B49" s="158"/>
      <c r="C49" s="62"/>
      <c r="D49" s="123"/>
      <c r="E49" s="125"/>
      <c r="F49" s="123"/>
      <c r="G49" s="125"/>
    </row>
    <row r="50" spans="1:7" ht="30" customHeight="1">
      <c r="A50" s="117" t="s">
        <v>62</v>
      </c>
      <c r="B50" s="118" t="s">
        <v>265</v>
      </c>
      <c r="C50" s="118"/>
      <c r="D50" s="177">
        <f>D17+D19+D24+D29+D31+D34+D39+D41+D44+D46+D48</f>
        <v>0</v>
      </c>
      <c r="E50" s="177">
        <f>E17+E19+E24+E29+E31+E34+E39+E41+E44+E46+E48</f>
        <v>0</v>
      </c>
      <c r="F50" s="177">
        <f>F17+F19+F24+F29+F31+F34+F39+F41+F44+F46+F48</f>
        <v>0</v>
      </c>
      <c r="G50" s="8">
        <f>SUM(D50:F50)</f>
        <v>0</v>
      </c>
    </row>
    <row r="51" spans="1:7" ht="16" customHeight="1">
      <c r="A51" s="120"/>
      <c r="B51" s="121"/>
      <c r="C51" s="121"/>
      <c r="D51" s="98"/>
      <c r="E51" s="99"/>
      <c r="F51" s="99"/>
      <c r="G51" s="100"/>
    </row>
    <row r="53" spans="1:7">
      <c r="A53" s="117"/>
      <c r="B53" s="118"/>
      <c r="C53" s="119"/>
      <c r="D53" s="185"/>
      <c r="E53" s="185"/>
      <c r="F53" s="185"/>
      <c r="G53" s="185"/>
    </row>
    <row r="54" spans="1:7">
      <c r="A54" s="116" t="s">
        <v>284</v>
      </c>
      <c r="B54" s="52"/>
      <c r="C54" s="122"/>
      <c r="D54" s="96"/>
      <c r="E54" s="96"/>
      <c r="F54" s="96"/>
      <c r="G54" s="96"/>
    </row>
    <row r="55" spans="1:7">
      <c r="A55" s="116"/>
      <c r="B55" s="52"/>
      <c r="C55" s="122"/>
      <c r="D55" s="96"/>
      <c r="E55" s="96"/>
      <c r="F55" s="96"/>
      <c r="G55" s="96"/>
    </row>
    <row r="56" spans="1:7">
      <c r="A56" s="162" t="s">
        <v>262</v>
      </c>
      <c r="B56" s="158" t="s">
        <v>260</v>
      </c>
      <c r="C56" s="122"/>
      <c r="D56" s="16">
        <v>0</v>
      </c>
      <c r="E56" s="16">
        <v>0</v>
      </c>
      <c r="F56" s="16">
        <v>0</v>
      </c>
      <c r="G56" s="5">
        <f>SUM(D56:F56)</f>
        <v>0</v>
      </c>
    </row>
    <row r="57" spans="1:7" ht="16" customHeight="1">
      <c r="A57" s="162"/>
      <c r="B57" s="158"/>
      <c r="C57" s="122"/>
      <c r="D57" s="143"/>
      <c r="E57" s="191"/>
      <c r="F57" s="143"/>
      <c r="G57" s="12"/>
    </row>
    <row r="58" spans="1:7" ht="16" customHeight="1">
      <c r="A58" s="162" t="s">
        <v>298</v>
      </c>
      <c r="B58" s="158" t="s">
        <v>299</v>
      </c>
      <c r="C58" s="122"/>
      <c r="D58" s="16">
        <v>0</v>
      </c>
      <c r="E58" s="16">
        <v>0</v>
      </c>
      <c r="F58" s="278"/>
      <c r="G58" s="5">
        <f>SUM(D58:F58)</f>
        <v>0</v>
      </c>
    </row>
    <row r="59" spans="1:7">
      <c r="A59" s="162"/>
      <c r="B59" s="158"/>
      <c r="C59" s="122"/>
      <c r="D59" s="143"/>
      <c r="E59" s="191"/>
      <c r="F59" s="143"/>
      <c r="G59" s="12"/>
    </row>
  </sheetData>
  <protectedRanges>
    <protectedRange sqref="C53:E54" name="Bereich12_1_1"/>
    <protectedRange sqref="D30:F30" name="Bereich12_3"/>
    <protectedRange sqref="D40:F40 D42:F42" name="Bereich12_1_3"/>
  </protectedRanges>
  <mergeCells count="1">
    <mergeCell ref="D4:G4"/>
  </mergeCells>
  <phoneticPr fontId="0" type="noConversion"/>
  <pageMargins left="0.74803149606299213" right="0.31496062992125984" top="0.31496062992125984" bottom="0.31496062992125984" header="0.51181102362204722" footer="0.31496062992125984"/>
  <pageSetup paperSize="9" scale="65" orientation="portrait" r:id="rId1"/>
  <headerFooter alignWithMargins="0"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CA29603BE2B241A51C49C3271398BF" ma:contentTypeVersion="4" ma:contentTypeDescription="Ein neues Dokument erstellen." ma:contentTypeScope="" ma:versionID="256969c0a8ba11fae5b0bbc11fcb5831">
  <xsd:schema xmlns:xsd="http://www.w3.org/2001/XMLSchema" xmlns:xs="http://www.w3.org/2001/XMLSchema" xmlns:p="http://schemas.microsoft.com/office/2006/metadata/properties" xmlns:ns2="0a719837-4a29-4d8f-8dd8-6fe5700bea35" xmlns:ns3="6eb263b0-d091-4f5c-9502-a8f8273114a3" targetNamespace="http://schemas.microsoft.com/office/2006/metadata/properties" ma:root="true" ma:fieldsID="dfa02f0b75f7f1b807f5540fa94fcdce" ns2:_="" ns3:_="">
    <xsd:import namespace="0a719837-4a29-4d8f-8dd8-6fe5700bea35"/>
    <xsd:import namespace="6eb263b0-d091-4f5c-9502-a8f8273114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9837-4a29-4d8f-8dd8-6fe5700be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263b0-d091-4f5c-9502-a8f827311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69090-2BA5-4B3D-BDF1-863ED92BB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D4DE84-6D69-43B5-8037-2B5FCF968C3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19837-4a29-4d8f-8dd8-6fe5700bea35"/>
    <ds:schemaRef ds:uri="http://schemas.microsoft.com/office/infopath/2007/PartnerControls"/>
    <ds:schemaRef ds:uri="6eb263b0-d091-4f5c-9502-a8f8273114a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30F75D-49ED-4DD1-A343-CC996D8B7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719837-4a29-4d8f-8dd8-6fe5700bea35"/>
    <ds:schemaRef ds:uri="6eb263b0-d091-4f5c-9502-a8f827311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BR2024</vt:lpstr>
      <vt:lpstr>RückstellungenBR2023</vt:lpstr>
      <vt:lpstr>_tzi1</vt:lpstr>
      <vt:lpstr>_tzi2</vt:lpstr>
      <vt:lpstr>cou</vt:lpstr>
      <vt:lpstr>'BR2024'!Druckbereich</vt:lpstr>
      <vt:lpstr>RückstellungenBR2023!Druckbereich</vt:lpstr>
      <vt:lpstr>z_anteil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Jurgons Henri BAG</cp:lastModifiedBy>
  <cp:lastPrinted>2017-12-01T07:27:35Z</cp:lastPrinted>
  <dcterms:created xsi:type="dcterms:W3CDTF">2000-05-24T14:56:25Z</dcterms:created>
  <dcterms:modified xsi:type="dcterms:W3CDTF">2025-01-30T20:43:43Z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0x010100ADCA29603BE2B241A51C49C3271398BF</vt:lpwstr>
  </property>
</Properties>
</file>